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7" activeTab="3"/>
  </bookViews>
  <sheets>
    <sheet name="1.sz.mell." sheetId="1" r:id="rId1"/>
    <sheet name="2.sz.mell  " sheetId="2" r:id="rId2"/>
    <sheet name="3. sz. mell" sheetId="3" r:id="rId3"/>
    <sheet name="4. sz. mell." sheetId="4" r:id="rId4"/>
  </sheets>
  <definedNames>
    <definedName name="_xlfn_IFERROR">#N/A</definedName>
    <definedName name="_xlnm.Print_Titles" localSheetId="2">'3. sz. mell'!$1:$6</definedName>
    <definedName name="_xlnm.Print_Area" localSheetId="0">'1.sz.mell.'!$A$1:$D$50</definedName>
  </definedNames>
  <calcPr fullCalcOnLoad="1"/>
</workbook>
</file>

<file path=xl/sharedStrings.xml><?xml version="1.0" encoding="utf-8"?>
<sst xmlns="http://schemas.openxmlformats.org/spreadsheetml/2006/main" count="348" uniqueCount="187">
  <si>
    <t>B E V É T E L E K</t>
  </si>
  <si>
    <t>1. sz. táblázat</t>
  </si>
  <si>
    <t>Sor-
szám</t>
  </si>
  <si>
    <t>Bevételi jogcím</t>
  </si>
  <si>
    <t>1.</t>
  </si>
  <si>
    <t>Önkormányzat működési támogatásai (1.1.+…+.1.5.)</t>
  </si>
  <si>
    <t>1.1.</t>
  </si>
  <si>
    <t>Nemzetiségi önkormányzat működésének általános támogatása</t>
  </si>
  <si>
    <t>1.2.</t>
  </si>
  <si>
    <t>Helyi önkormányzati támogatás</t>
  </si>
  <si>
    <t>1.3.</t>
  </si>
  <si>
    <t>Közművelődési tevékenység működési támogatása</t>
  </si>
  <si>
    <t>1.4.</t>
  </si>
  <si>
    <t>Közművelődési tevékenység intézményi kiegészítő támogatása</t>
  </si>
  <si>
    <t>1.5.</t>
  </si>
  <si>
    <t>Egyéb támogatás</t>
  </si>
  <si>
    <t>2.</t>
  </si>
  <si>
    <t>Működési célú támogatások államháztartáson belülről</t>
  </si>
  <si>
    <t>3.</t>
  </si>
  <si>
    <t>Felhalmozási célú támogatások államháztartáson belülről</t>
  </si>
  <si>
    <t xml:space="preserve">4. </t>
  </si>
  <si>
    <t xml:space="preserve">Működési bevételek </t>
  </si>
  <si>
    <t>5.</t>
  </si>
  <si>
    <t>Felhalmozási bevételek</t>
  </si>
  <si>
    <t>6.</t>
  </si>
  <si>
    <t>Működési célú átvett pénzeszközök</t>
  </si>
  <si>
    <t xml:space="preserve">7. </t>
  </si>
  <si>
    <t>Felhalmozási célú átvett pénzeszközök</t>
  </si>
  <si>
    <t>8.</t>
  </si>
  <si>
    <t>KÖLTSÉGVETÉSI BEVÉTELEK ÖSSZESEN: (1+…+7)</t>
  </si>
  <si>
    <t>9.</t>
  </si>
  <si>
    <t>Finanszírozási bevételek (9.1.+…+9.5.)</t>
  </si>
  <si>
    <t>9.1.</t>
  </si>
  <si>
    <t>Hitel-, kölcsön felvétele államháztartáson kívülről</t>
  </si>
  <si>
    <t>9.2.</t>
  </si>
  <si>
    <t>Értékpapírok beváltása, értékesítése</t>
  </si>
  <si>
    <t>9.3.</t>
  </si>
  <si>
    <t>Előző évi költségvetési maradvány igénybevétele</t>
  </si>
  <si>
    <t>9.4.</t>
  </si>
  <si>
    <t>Előző évi vállalkozási maradvány igénybevétele</t>
  </si>
  <si>
    <t>9.5.</t>
  </si>
  <si>
    <t>Betétek megszüntetése</t>
  </si>
  <si>
    <t>10.</t>
  </si>
  <si>
    <t>Adóssághoz nem kapcsolódó származékos ügyletek bevételei</t>
  </si>
  <si>
    <t>11.</t>
  </si>
  <si>
    <t>FINANSZÍROZÁSI BEVÉTELEK ÖSSZESEN: (9.+10.)</t>
  </si>
  <si>
    <t>12.</t>
  </si>
  <si>
    <t>KÖLTSÉGVETÉSI ÉS FINANSZÍROZÁSI BEVÉTELEK ÖSSZESEN: (8.+11.)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</si>
  <si>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</si>
  <si>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</si>
  <si>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</si>
  <si>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1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</si>
  <si>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</si>
  <si>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</si>
  <si>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</si>
  <si>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</si>
  <si>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</si>
  <si>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</si>
  <si>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r>
      <t xml:space="preserve">   Felhalmozási költségvetés kiadásai </t>
    </r>
    <r>
      <rPr>
        <sz val="8"/>
        <rFont val="Times New Roman CE"/>
        <family val="1"/>
      </rPr>
      <t>(2.1.+2.2.+2.3.)</t>
    </r>
  </si>
  <si>
    <t>2.1.</t>
  </si>
  <si>
    <t>Beruházások</t>
  </si>
  <si>
    <t>2.2.</t>
  </si>
  <si>
    <t>Felújítások</t>
  </si>
  <si>
    <t>2.3.</t>
  </si>
  <si>
    <t>Egyéb felhalmozási kiadások</t>
  </si>
  <si>
    <t>Tartalékok (3.1.+3.2.)</t>
  </si>
  <si>
    <t>3.1.</t>
  </si>
  <si>
    <t>Általános tartalék</t>
  </si>
  <si>
    <t>3.2.</t>
  </si>
  <si>
    <t>Céltartalék</t>
  </si>
  <si>
    <t>4.</t>
  </si>
  <si>
    <t>KÖLTSÉGVETÉSI KIADÁSOK ÖSSZESEN (1+2+3)</t>
  </si>
  <si>
    <t>Finanszírozási kiadások (5.1.+5.2.)</t>
  </si>
  <si>
    <t>5.1.</t>
  </si>
  <si>
    <t>Működési célú finanszírozási kiadások</t>
  </si>
  <si>
    <t>5.2.</t>
  </si>
  <si>
    <t>Felhalmozási célú finanszírozási kiadások</t>
  </si>
  <si>
    <t>KIADÁSOK ÖSSZESEN: (4.+5.)</t>
  </si>
  <si>
    <t>I. Működési célú bevételek és kiadások mérlege
(Nemzetiségi önkormányzati szinten)</t>
  </si>
  <si>
    <t>Bevételek</t>
  </si>
  <si>
    <t>Kiadások</t>
  </si>
  <si>
    <t>Megnevezés</t>
  </si>
  <si>
    <t>7.</t>
  </si>
  <si>
    <t>Önkormányzatok működési támogatásai</t>
  </si>
  <si>
    <t>Személyi juttatások</t>
  </si>
  <si>
    <t>Működési bevételek</t>
  </si>
  <si>
    <t xml:space="preserve">Dologi kiadások </t>
  </si>
  <si>
    <t>Tartalékok</t>
  </si>
  <si>
    <t>Költségvetési szervek finanszírozása</t>
  </si>
  <si>
    <t>13.</t>
  </si>
  <si>
    <t>Költségvetési bevételek összesen (1.+…+12.)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</si>
  <si>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</si>
  <si>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</si>
  <si>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</si>
  <si>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</si>
  <si>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</si>
  <si>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</si>
  <si>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</si>
  <si>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</si>
  <si>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</si>
  <si>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</si>
  <si>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</si>
  <si>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</si>
  <si>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</si>
  <si>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</si>
  <si>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</si>
  <si>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</si>
  <si>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</si>
  <si>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</si>
  <si>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</si>
  <si>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</si>
  <si>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</si>
  <si>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</si>
  <si>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</si>
  <si>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</si>
  <si>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</si>
  <si>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</si>
  <si>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</si>
  <si>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</si>
  <si>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</si>
  <si>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</si>
  <si>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</si>
  <si>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</si>
  <si>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-</t>
  </si>
  <si>
    <t>Költségvetési többlet:</t>
  </si>
  <si>
    <t>25.</t>
  </si>
  <si>
    <t>Tárgyévi  hiány:</t>
  </si>
  <si>
    <t>Tárgyévi  többlet:</t>
  </si>
  <si>
    <t>Örmény Nemzetiségi Önkormányzat</t>
  </si>
  <si>
    <t>Feladat megnevezése</t>
  </si>
  <si>
    <t>Száma</t>
  </si>
  <si>
    <t>Előirányzat-csoport, kiemelt előirányzat megnevezése</t>
  </si>
  <si>
    <t>Eredeti előirányzat</t>
  </si>
  <si>
    <t>Módosított előirányzat</t>
  </si>
  <si>
    <t xml:space="preserve"> - Állami támogatás</t>
  </si>
  <si>
    <t xml:space="preserve"> - Miskolc MJV. Önkormányzat támogatása</t>
  </si>
  <si>
    <t>KÖLTSÉGVETÉSI BEVÉTELEK ÖSSZESEN: (1.+…+7.)</t>
  </si>
  <si>
    <t>FINANSZÍROZÁSI BEVÉTELEK ÖSSZESEN: (9. +10.)</t>
  </si>
  <si>
    <t>BEVÉTELEK ÖSSZESEN: (8.+11.)</t>
  </si>
  <si>
    <t>1.1.1</t>
  </si>
  <si>
    <t>1.3.2</t>
  </si>
  <si>
    <t>1.3.3</t>
  </si>
  <si>
    <t xml:space="preserve">           Rendezvények, programok</t>
  </si>
  <si>
    <t>1.3.4</t>
  </si>
  <si>
    <t xml:space="preserve">           Mikulás, Karácsony</t>
  </si>
  <si>
    <t>1.3.6</t>
  </si>
  <si>
    <t xml:space="preserve">           Parkoló bérlet</t>
  </si>
  <si>
    <t>2.5.</t>
  </si>
  <si>
    <t>Finanszírozási kiadások (5.1.+5.2.+5.3.)</t>
  </si>
  <si>
    <t>5.3.</t>
  </si>
  <si>
    <t>Irányító szervi (önkormányzati) támogatás folyósítása (intézményfinanszírozás)</t>
  </si>
  <si>
    <t>Éves engedélyezett létszám előirányzat (fő)</t>
  </si>
  <si>
    <t>Közfoglalkoztatottak létszáma (fő)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</si>
  <si>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</si>
  <si>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</si>
  <si>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</si>
  <si>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</si>
  <si>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</si>
  <si>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</si>
  <si>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</si>
  <si>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</si>
  <si>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</si>
  <si>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</si>
  <si>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</si>
  <si>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</si>
  <si>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</si>
  <si>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</si>
  <si>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Önkormányzat működési támogatása</t>
  </si>
  <si>
    <t>Működési célú támogatás ÁH-on belül</t>
  </si>
  <si>
    <t>Felhalmozási célú támogatások ÁH-on belül</t>
  </si>
  <si>
    <t>Finanszírozási bevételek</t>
  </si>
  <si>
    <t>Bevételek összesen:</t>
  </si>
  <si>
    <t>Finanszírozási kiadások</t>
  </si>
  <si>
    <t>Kiadások összesen:</t>
  </si>
  <si>
    <t>Egyenleg</t>
  </si>
  <si>
    <t>Forintban</t>
  </si>
  <si>
    <t>2016. évi eredeti előirányzat</t>
  </si>
  <si>
    <t>2016. évi módosított előirányzat</t>
  </si>
  <si>
    <t xml:space="preserve">2. melléklet a ………../2016. (……….) határozathoz     </t>
  </si>
  <si>
    <t xml:space="preserve"> Forintban </t>
  </si>
  <si>
    <t>3. melléklet a ……/2016. (….) határozathoz</t>
  </si>
  <si>
    <t>Forintban !</t>
  </si>
  <si>
    <t xml:space="preserve"> - Feladatalapú támogatás</t>
  </si>
  <si>
    <t xml:space="preserve">           Iroda fenntartási költségek</t>
  </si>
  <si>
    <t xml:space="preserve">           Kiküldetés</t>
  </si>
  <si>
    <t>Előirányzat-felhasználási terv
2016. évre</t>
  </si>
  <si>
    <t xml:space="preserve">Forintban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</si>
</sst>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b/>
      <sz val="14"/>
      <color indexed="10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7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8" borderId="7" applyNumberFormat="0" applyFont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1" fillId="0" borderId="0" applyFill="0" applyBorder="0" applyAlignment="0" applyProtection="0"/>
  </cellStyleXfs>
  <cellXfs count="192">
    <xf numFmtId="0" fontId="0" fillId="0" borderId="0" xfId="0" applyAlignment="1">
      <alignment/>
    </xf>
    <xf numFmtId="0" fontId="4" fillId="0" borderId="0" xfId="56" applyFont="1" applyFill="1" applyProtection="1">
      <alignment/>
      <protection/>
    </xf>
    <xf numFmtId="0" fontId="4" fillId="0" borderId="0" xfId="56" applyFont="1" applyFill="1" applyAlignment="1" applyProtection="1">
      <alignment horizontal="right" vertical="center" indent="1"/>
      <protection/>
    </xf>
    <xf numFmtId="0" fontId="4" fillId="0" borderId="0" xfId="56" applyFill="1" applyProtection="1">
      <alignment/>
      <protection/>
    </xf>
    <xf numFmtId="0" fontId="7" fillId="0" borderId="10" xfId="0" applyFont="1" applyFill="1" applyBorder="1" applyAlignment="1" applyProtection="1">
      <alignment horizontal="right" vertical="center"/>
      <protection/>
    </xf>
    <xf numFmtId="0" fontId="8" fillId="0" borderId="11" xfId="56" applyFont="1" applyFill="1" applyBorder="1" applyAlignment="1" applyProtection="1">
      <alignment horizontal="center" vertical="center" wrapText="1"/>
      <protection/>
    </xf>
    <xf numFmtId="0" fontId="8" fillId="0" borderId="12" xfId="56" applyFont="1" applyFill="1" applyBorder="1" applyAlignment="1" applyProtection="1">
      <alignment horizontal="center" vertical="center" wrapText="1"/>
      <protection/>
    </xf>
    <xf numFmtId="0" fontId="8" fillId="0" borderId="13" xfId="56" applyFont="1" applyFill="1" applyBorder="1" applyAlignment="1" applyProtection="1">
      <alignment horizontal="center" vertical="center" wrapText="1"/>
      <protection/>
    </xf>
    <xf numFmtId="0" fontId="9" fillId="0" borderId="14" xfId="56" applyFont="1" applyFill="1" applyBorder="1" applyAlignment="1" applyProtection="1">
      <alignment horizontal="center" vertical="center" wrapText="1"/>
      <protection/>
    </xf>
    <xf numFmtId="0" fontId="9" fillId="0" borderId="15" xfId="56" applyFont="1" applyFill="1" applyBorder="1" applyAlignment="1" applyProtection="1">
      <alignment horizontal="center" vertical="center" wrapText="1"/>
      <protection/>
    </xf>
    <xf numFmtId="0" fontId="9" fillId="0" borderId="16" xfId="56" applyFont="1" applyFill="1" applyBorder="1" applyAlignment="1" applyProtection="1">
      <alignment horizontal="center" vertical="center" wrapText="1"/>
      <protection/>
    </xf>
    <xf numFmtId="0" fontId="10" fillId="0" borderId="0" xfId="56" applyFont="1" applyFill="1" applyProtection="1">
      <alignment/>
      <protection/>
    </xf>
    <xf numFmtId="0" fontId="9" fillId="0" borderId="11" xfId="56" applyFont="1" applyFill="1" applyBorder="1" applyAlignment="1" applyProtection="1">
      <alignment horizontal="left" vertical="center" wrapText="1" indent="1"/>
      <protection/>
    </xf>
    <xf numFmtId="0" fontId="9" fillId="0" borderId="12" xfId="56" applyFont="1" applyFill="1" applyBorder="1" applyAlignment="1" applyProtection="1">
      <alignment horizontal="left" vertical="center" wrapText="1" indent="1"/>
      <protection/>
    </xf>
    <xf numFmtId="164" fontId="9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6" applyFont="1" applyFill="1" applyProtection="1">
      <alignment/>
      <protection/>
    </xf>
    <xf numFmtId="49" fontId="10" fillId="0" borderId="17" xfId="56" applyNumberFormat="1" applyFont="1" applyFill="1" applyBorder="1" applyAlignment="1" applyProtection="1">
      <alignment horizontal="left" vertical="center" wrapText="1" indent="1"/>
      <protection/>
    </xf>
    <xf numFmtId="0" fontId="11" fillId="0" borderId="18" xfId="0" applyFont="1" applyBorder="1" applyAlignment="1" applyProtection="1">
      <alignment horizontal="left" vertical="center" wrapText="1" indent="1"/>
      <protection/>
    </xf>
    <xf numFmtId="164" fontId="10" fillId="0" borderId="19" xfId="56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20" xfId="56" applyNumberFormat="1" applyFont="1" applyFill="1" applyBorder="1" applyAlignment="1" applyProtection="1">
      <alignment horizontal="left" vertical="center" wrapText="1" indent="1"/>
      <protection/>
    </xf>
    <xf numFmtId="0" fontId="11" fillId="0" borderId="21" xfId="0" applyFont="1" applyBorder="1" applyAlignment="1" applyProtection="1">
      <alignment horizontal="left" vertical="center" wrapText="1" indent="1"/>
      <protection/>
    </xf>
    <xf numFmtId="164" fontId="10" fillId="0" borderId="22" xfId="56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2" xfId="0" applyFont="1" applyBorder="1" applyAlignment="1" applyProtection="1">
      <alignment horizontal="left" vertical="center" wrapText="1" indent="1"/>
      <protection/>
    </xf>
    <xf numFmtId="164" fontId="9" fillId="0" borderId="13" xfId="56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2" xfId="0" applyFont="1" applyBorder="1" applyAlignment="1" applyProtection="1">
      <alignment wrapText="1"/>
      <protection/>
    </xf>
    <xf numFmtId="0" fontId="12" fillId="0" borderId="23" xfId="0" applyFont="1" applyBorder="1" applyAlignment="1" applyProtection="1">
      <alignment wrapText="1"/>
      <protection/>
    </xf>
    <xf numFmtId="0" fontId="5" fillId="0" borderId="0" xfId="56" applyFont="1" applyFill="1" applyBorder="1" applyAlignment="1" applyProtection="1">
      <alignment horizontal="center" vertical="center" wrapText="1"/>
      <protection/>
    </xf>
    <xf numFmtId="0" fontId="5" fillId="0" borderId="0" xfId="56" applyFont="1" applyFill="1" applyBorder="1" applyAlignment="1" applyProtection="1">
      <alignment vertical="center" wrapText="1"/>
      <protection/>
    </xf>
    <xf numFmtId="164" fontId="5" fillId="0" borderId="0" xfId="56" applyNumberFormat="1" applyFont="1" applyFill="1" applyBorder="1" applyAlignment="1" applyProtection="1">
      <alignment horizontal="right" vertical="center" wrapText="1" indent="1"/>
      <protection/>
    </xf>
    <xf numFmtId="0" fontId="4" fillId="0" borderId="0" xfId="56" applyFill="1" applyAlignment="1" applyProtection="1">
      <alignment/>
      <protection/>
    </xf>
    <xf numFmtId="0" fontId="9" fillId="0" borderId="11" xfId="56" applyFont="1" applyFill="1" applyBorder="1" applyAlignment="1" applyProtection="1">
      <alignment horizontal="center" vertical="center" wrapText="1"/>
      <protection/>
    </xf>
    <xf numFmtId="0" fontId="9" fillId="0" borderId="12" xfId="56" applyFont="1" applyFill="1" applyBorder="1" applyAlignment="1" applyProtection="1">
      <alignment horizontal="center" vertical="center" wrapText="1"/>
      <protection/>
    </xf>
    <xf numFmtId="0" fontId="9" fillId="0" borderId="14" xfId="56" applyFont="1" applyFill="1" applyBorder="1" applyAlignment="1" applyProtection="1">
      <alignment horizontal="left" vertical="center" wrapText="1" indent="1"/>
      <protection/>
    </xf>
    <xf numFmtId="0" fontId="9" fillId="0" borderId="15" xfId="56" applyFont="1" applyFill="1" applyBorder="1" applyAlignment="1" applyProtection="1">
      <alignment vertical="center" wrapText="1"/>
      <protection/>
    </xf>
    <xf numFmtId="164" fontId="9" fillId="0" borderId="16" xfId="56" applyNumberFormat="1" applyFont="1" applyFill="1" applyBorder="1" applyAlignment="1" applyProtection="1">
      <alignment horizontal="right" vertical="center" wrapText="1" indent="1"/>
      <protection/>
    </xf>
    <xf numFmtId="49" fontId="10" fillId="0" borderId="24" xfId="56" applyNumberFormat="1" applyFont="1" applyFill="1" applyBorder="1" applyAlignment="1" applyProtection="1">
      <alignment horizontal="left" vertical="center" wrapText="1" indent="1"/>
      <protection/>
    </xf>
    <xf numFmtId="0" fontId="10" fillId="0" borderId="25" xfId="56" applyFont="1" applyFill="1" applyBorder="1" applyAlignment="1" applyProtection="1">
      <alignment horizontal="left" vertical="center" wrapText="1" indent="1"/>
      <protection/>
    </xf>
    <xf numFmtId="164" fontId="10" fillId="0" borderId="26" xfId="56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1" xfId="56" applyFont="1" applyFill="1" applyBorder="1" applyAlignment="1" applyProtection="1">
      <alignment horizontal="left" vertical="center" wrapText="1" indent="1"/>
      <protection/>
    </xf>
    <xf numFmtId="164" fontId="10" fillId="0" borderId="27" xfId="56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8" xfId="56" applyFont="1" applyFill="1" applyBorder="1" applyAlignment="1" applyProtection="1">
      <alignment horizontal="left" vertical="center" wrapText="1" indent="1"/>
      <protection/>
    </xf>
    <xf numFmtId="0" fontId="10" fillId="0" borderId="0" xfId="56" applyFont="1" applyFill="1" applyBorder="1" applyAlignment="1" applyProtection="1">
      <alignment horizontal="left" vertical="center" wrapText="1" indent="1"/>
      <protection/>
    </xf>
    <xf numFmtId="0" fontId="9" fillId="0" borderId="12" xfId="56" applyFont="1" applyFill="1" applyBorder="1" applyAlignment="1" applyProtection="1">
      <alignment vertical="center" wrapText="1"/>
      <protection/>
    </xf>
    <xf numFmtId="0" fontId="10" fillId="0" borderId="29" xfId="56" applyFont="1" applyFill="1" applyBorder="1" applyAlignment="1" applyProtection="1">
      <alignment horizontal="left" vertical="center" wrapText="1" indent="1"/>
      <protection/>
    </xf>
    <xf numFmtId="0" fontId="11" fillId="0" borderId="29" xfId="0" applyFont="1" applyBorder="1" applyAlignment="1" applyProtection="1">
      <alignment horizontal="left" vertical="center" wrapText="1" indent="1"/>
      <protection/>
    </xf>
    <xf numFmtId="164" fontId="10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8" xfId="56" applyFont="1" applyFill="1" applyBorder="1" applyAlignment="1" applyProtection="1">
      <alignment horizontal="left" vertical="center" wrapText="1" indent="1"/>
      <protection/>
    </xf>
    <xf numFmtId="49" fontId="10" fillId="0" borderId="31" xfId="56" applyNumberFormat="1" applyFont="1" applyFill="1" applyBorder="1" applyAlignment="1" applyProtection="1">
      <alignment horizontal="left" vertical="center" wrapText="1" indent="1"/>
      <protection/>
    </xf>
    <xf numFmtId="49" fontId="10" fillId="0" borderId="32" xfId="56" applyNumberFormat="1" applyFont="1" applyFill="1" applyBorder="1" applyAlignment="1" applyProtection="1">
      <alignment horizontal="left" vertical="center" wrapText="1" indent="1"/>
      <protection/>
    </xf>
    <xf numFmtId="0" fontId="10" fillId="0" borderId="33" xfId="56" applyFont="1" applyFill="1" applyBorder="1" applyAlignment="1" applyProtection="1">
      <alignment horizontal="left" vertical="center" wrapText="1" indent="1"/>
      <protection/>
    </xf>
    <xf numFmtId="164" fontId="10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2" xfId="0" applyFont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right" vertical="center"/>
      <protection/>
    </xf>
    <xf numFmtId="164" fontId="8" fillId="0" borderId="11" xfId="0" applyNumberFormat="1" applyFont="1" applyFill="1" applyBorder="1" applyAlignment="1" applyProtection="1">
      <alignment horizontal="center" vertical="center" wrapText="1"/>
      <protection/>
    </xf>
    <xf numFmtId="164" fontId="8" fillId="0" borderId="12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9" fillId="0" borderId="35" xfId="0" applyNumberFormat="1" applyFont="1" applyFill="1" applyBorder="1" applyAlignment="1" applyProtection="1">
      <alignment horizontal="center" vertical="center" wrapText="1"/>
      <protection/>
    </xf>
    <xf numFmtId="164" fontId="9" fillId="0" borderId="11" xfId="0" applyNumberFormat="1" applyFont="1" applyFill="1" applyBorder="1" applyAlignment="1" applyProtection="1">
      <alignment horizontal="center" vertical="center" wrapText="1"/>
      <protection/>
    </xf>
    <xf numFmtId="164" fontId="9" fillId="0" borderId="12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9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42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vertical="center" wrapText="1"/>
      <protection/>
    </xf>
    <xf numFmtId="164" fontId="4" fillId="0" borderId="0" xfId="0" applyNumberFormat="1" applyFont="1" applyFill="1" applyAlignment="1" applyProtection="1">
      <alignment horizontal="left" vertical="center" wrapText="1"/>
      <protection/>
    </xf>
    <xf numFmtId="164" fontId="17" fillId="0" borderId="0" xfId="0" applyNumberFormat="1" applyFont="1" applyFill="1" applyAlignment="1" applyProtection="1">
      <alignment vertical="center" wrapText="1"/>
      <protection/>
    </xf>
    <xf numFmtId="0" fontId="18" fillId="0" borderId="0" xfId="0" applyFont="1" applyAlignment="1" applyProtection="1">
      <alignment horizontal="right" vertical="top"/>
      <protection/>
    </xf>
    <xf numFmtId="164" fontId="4" fillId="0" borderId="0" xfId="0" applyNumberFormat="1" applyFont="1" applyFill="1" applyAlignment="1" applyProtection="1">
      <alignment vertical="center" wrapText="1"/>
      <protection/>
    </xf>
    <xf numFmtId="0" fontId="8" fillId="0" borderId="43" xfId="0" applyFont="1" applyFill="1" applyBorder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44" xfId="0" applyFont="1" applyFill="1" applyBorder="1" applyAlignment="1" applyProtection="1">
      <alignment vertical="center"/>
      <protection/>
    </xf>
    <xf numFmtId="0" fontId="8" fillId="0" borderId="45" xfId="0" applyFont="1" applyFill="1" applyBorder="1" applyAlignment="1" applyProtection="1">
      <alignment horizontal="center" vertical="center"/>
      <protection/>
    </xf>
    <xf numFmtId="0" fontId="8" fillId="0" borderId="46" xfId="0" applyFont="1" applyFill="1" applyBorder="1" applyAlignment="1" applyProtection="1">
      <alignment horizontal="right" vertical="center" indent="1"/>
      <protection/>
    </xf>
    <xf numFmtId="0" fontId="8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right"/>
      <protection/>
    </xf>
    <xf numFmtId="0" fontId="14" fillId="0" borderId="0" xfId="0" applyFont="1" applyFill="1" applyAlignment="1" applyProtection="1">
      <alignment vertical="center"/>
      <protection/>
    </xf>
    <xf numFmtId="0" fontId="8" fillId="0" borderId="47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right" vertical="center" wrapText="1" inden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8" fillId="0" borderId="48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164" fontId="8" fillId="0" borderId="34" xfId="0" applyNumberFormat="1" applyFont="1" applyFill="1" applyBorder="1" applyAlignment="1" applyProtection="1">
      <alignment horizontal="right" vertical="center" wrapText="1" indent="1"/>
      <protection/>
    </xf>
    <xf numFmtId="49" fontId="10" fillId="0" borderId="17" xfId="56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left" wrapText="1" indent="1"/>
      <protection/>
    </xf>
    <xf numFmtId="0" fontId="19" fillId="0" borderId="0" xfId="0" applyFont="1" applyFill="1" applyAlignment="1" applyProtection="1">
      <alignment vertical="center" wrapText="1"/>
      <protection/>
    </xf>
    <xf numFmtId="49" fontId="10" fillId="0" borderId="20" xfId="56" applyNumberFormat="1" applyFont="1" applyFill="1" applyBorder="1" applyAlignment="1" applyProtection="1">
      <alignment horizontal="center" vertical="center" wrapText="1"/>
      <protection/>
    </xf>
    <xf numFmtId="0" fontId="11" fillId="0" borderId="21" xfId="0" applyFont="1" applyBorder="1" applyAlignment="1" applyProtection="1">
      <alignment horizontal="left" wrapText="1" indent="1"/>
      <protection/>
    </xf>
    <xf numFmtId="0" fontId="20" fillId="0" borderId="0" xfId="0" applyFont="1" applyFill="1" applyAlignment="1" applyProtection="1">
      <alignment vertical="center" wrapText="1"/>
      <protection/>
    </xf>
    <xf numFmtId="49" fontId="9" fillId="0" borderId="20" xfId="56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wrapText="1"/>
      <protection/>
    </xf>
    <xf numFmtId="0" fontId="11" fillId="0" borderId="29" xfId="0" applyFont="1" applyBorder="1" applyAlignment="1" applyProtection="1">
      <alignment horizontal="left" wrapText="1" indent="1"/>
      <protection/>
    </xf>
    <xf numFmtId="0" fontId="12" fillId="0" borderId="50" xfId="0" applyFont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 wrapText="1" indent="1"/>
      <protection/>
    </xf>
    <xf numFmtId="164" fontId="9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right" vertical="center" wrapText="1" indent="1"/>
      <protection/>
    </xf>
    <xf numFmtId="0" fontId="9" fillId="0" borderId="47" xfId="0" applyFont="1" applyFill="1" applyBorder="1" applyAlignment="1" applyProtection="1">
      <alignment horizontal="center" vertical="center" wrapText="1"/>
      <protection/>
    </xf>
    <xf numFmtId="0" fontId="8" fillId="0" borderId="51" xfId="0" applyFont="1" applyFill="1" applyBorder="1" applyAlignment="1" applyProtection="1">
      <alignment horizontal="center" vertical="center" wrapText="1"/>
      <protection/>
    </xf>
    <xf numFmtId="164" fontId="9" fillId="0" borderId="42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vertical="center" wrapText="1"/>
      <protection/>
    </xf>
    <xf numFmtId="49" fontId="10" fillId="0" borderId="24" xfId="56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/>
    </xf>
    <xf numFmtId="49" fontId="10" fillId="0" borderId="52" xfId="56" applyNumberFormat="1" applyFont="1" applyFill="1" applyBorder="1" applyAlignment="1" applyProtection="1">
      <alignment horizontal="center" vertical="center" wrapText="1"/>
      <protection/>
    </xf>
    <xf numFmtId="49" fontId="10" fillId="0" borderId="32" xfId="56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left" vertical="center" wrapText="1" indent="1"/>
      <protection/>
    </xf>
    <xf numFmtId="164" fontId="21" fillId="0" borderId="13" xfId="0" applyNumberFormat="1" applyFont="1" applyBorder="1" applyAlignment="1" applyProtection="1">
      <alignment horizontal="right" vertical="center" wrapText="1" indent="1"/>
      <protection/>
    </xf>
    <xf numFmtId="0" fontId="14" fillId="0" borderId="11" xfId="0" applyFont="1" applyFill="1" applyBorder="1" applyAlignment="1" applyProtection="1">
      <alignment horizontal="left" vertical="center"/>
      <protection/>
    </xf>
    <xf numFmtId="0" fontId="14" fillId="0" borderId="53" xfId="0" applyFont="1" applyFill="1" applyBorder="1" applyAlignment="1" applyProtection="1">
      <alignment vertical="center" wrapText="1"/>
      <protection/>
    </xf>
    <xf numFmtId="3" fontId="1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57" applyFill="1" applyProtection="1">
      <alignment/>
      <protection/>
    </xf>
    <xf numFmtId="0" fontId="4" fillId="0" borderId="0" xfId="57" applyFill="1" applyProtection="1">
      <alignment/>
      <protection locked="0"/>
    </xf>
    <xf numFmtId="0" fontId="7" fillId="0" borderId="0" xfId="0" applyFont="1" applyFill="1" applyAlignment="1">
      <alignment horizontal="right"/>
    </xf>
    <xf numFmtId="0" fontId="8" fillId="0" borderId="14" xfId="57" applyFont="1" applyFill="1" applyBorder="1" applyAlignment="1" applyProtection="1">
      <alignment horizontal="center" vertical="center" wrapText="1"/>
      <protection/>
    </xf>
    <xf numFmtId="0" fontId="8" fillId="0" borderId="15" xfId="57" applyFont="1" applyFill="1" applyBorder="1" applyAlignment="1" applyProtection="1">
      <alignment horizontal="center" vertical="center"/>
      <protection/>
    </xf>
    <xf numFmtId="0" fontId="8" fillId="0" borderId="16" xfId="57" applyFont="1" applyFill="1" applyBorder="1" applyAlignment="1" applyProtection="1">
      <alignment horizontal="center" vertical="center"/>
      <protection/>
    </xf>
    <xf numFmtId="0" fontId="10" fillId="0" borderId="11" xfId="57" applyFont="1" applyFill="1" applyBorder="1" applyAlignment="1" applyProtection="1">
      <alignment horizontal="left" vertical="center" indent="1"/>
      <protection/>
    </xf>
    <xf numFmtId="0" fontId="4" fillId="0" borderId="0" xfId="57" applyFill="1" applyAlignment="1" applyProtection="1">
      <alignment vertical="center"/>
      <protection/>
    </xf>
    <xf numFmtId="0" fontId="10" fillId="0" borderId="32" xfId="57" applyFont="1" applyFill="1" applyBorder="1" applyAlignment="1" applyProtection="1">
      <alignment horizontal="left" vertical="center" indent="1"/>
      <protection/>
    </xf>
    <xf numFmtId="0" fontId="10" fillId="0" borderId="33" xfId="57" applyFont="1" applyFill="1" applyBorder="1" applyAlignment="1" applyProtection="1">
      <alignment horizontal="left" vertical="center" wrapText="1" indent="1"/>
      <protection/>
    </xf>
    <xf numFmtId="164" fontId="10" fillId="0" borderId="33" xfId="57" applyNumberFormat="1" applyFont="1" applyFill="1" applyBorder="1" applyAlignment="1" applyProtection="1">
      <alignment vertical="center"/>
      <protection locked="0"/>
    </xf>
    <xf numFmtId="164" fontId="10" fillId="0" borderId="41" xfId="57" applyNumberFormat="1" applyFont="1" applyFill="1" applyBorder="1" applyAlignment="1" applyProtection="1">
      <alignment vertical="center"/>
      <protection/>
    </xf>
    <xf numFmtId="0" fontId="10" fillId="0" borderId="20" xfId="57" applyFont="1" applyFill="1" applyBorder="1" applyAlignment="1" applyProtection="1">
      <alignment horizontal="left" vertical="center" indent="1"/>
      <protection/>
    </xf>
    <xf numFmtId="0" fontId="10" fillId="0" borderId="21" xfId="57" applyFont="1" applyFill="1" applyBorder="1" applyAlignment="1" applyProtection="1">
      <alignment horizontal="left" vertical="center" wrapText="1" indent="1"/>
      <protection/>
    </xf>
    <xf numFmtId="164" fontId="10" fillId="0" borderId="21" xfId="57" applyNumberFormat="1" applyFont="1" applyFill="1" applyBorder="1" applyAlignment="1" applyProtection="1">
      <alignment vertical="center"/>
      <protection locked="0"/>
    </xf>
    <xf numFmtId="164" fontId="10" fillId="0" borderId="22" xfId="57" applyNumberFormat="1" applyFont="1" applyFill="1" applyBorder="1" applyAlignment="1" applyProtection="1">
      <alignment vertical="center"/>
      <protection/>
    </xf>
    <xf numFmtId="0" fontId="4" fillId="0" borderId="0" xfId="57" applyFill="1" applyAlignment="1" applyProtection="1">
      <alignment vertical="center"/>
      <protection locked="0"/>
    </xf>
    <xf numFmtId="0" fontId="10" fillId="0" borderId="18" xfId="57" applyFont="1" applyFill="1" applyBorder="1" applyAlignment="1" applyProtection="1">
      <alignment horizontal="left" vertical="center" wrapText="1" indent="1"/>
      <protection/>
    </xf>
    <xf numFmtId="164" fontId="10" fillId="0" borderId="18" xfId="57" applyNumberFormat="1" applyFont="1" applyFill="1" applyBorder="1" applyAlignment="1" applyProtection="1">
      <alignment vertical="center"/>
      <protection locked="0"/>
    </xf>
    <xf numFmtId="164" fontId="10" fillId="0" borderId="19" xfId="57" applyNumberFormat="1" applyFont="1" applyFill="1" applyBorder="1" applyAlignment="1" applyProtection="1">
      <alignment vertical="center"/>
      <protection/>
    </xf>
    <xf numFmtId="0" fontId="10" fillId="0" borderId="21" xfId="57" applyFont="1" applyFill="1" applyBorder="1" applyAlignment="1" applyProtection="1">
      <alignment horizontal="left" vertical="center" indent="1"/>
      <protection/>
    </xf>
    <xf numFmtId="0" fontId="8" fillId="0" borderId="12" xfId="57" applyFont="1" applyFill="1" applyBorder="1" applyAlignment="1" applyProtection="1">
      <alignment horizontal="left" vertical="center" indent="1"/>
      <protection/>
    </xf>
    <xf numFmtId="164" fontId="9" fillId="0" borderId="12" xfId="57" applyNumberFormat="1" applyFont="1" applyFill="1" applyBorder="1" applyAlignment="1" applyProtection="1">
      <alignment vertical="center"/>
      <protection/>
    </xf>
    <xf numFmtId="164" fontId="9" fillId="0" borderId="13" xfId="57" applyNumberFormat="1" applyFont="1" applyFill="1" applyBorder="1" applyAlignment="1" applyProtection="1">
      <alignment vertical="center"/>
      <protection/>
    </xf>
    <xf numFmtId="0" fontId="10" fillId="0" borderId="17" xfId="57" applyFont="1" applyFill="1" applyBorder="1" applyAlignment="1" applyProtection="1">
      <alignment horizontal="left" vertical="center" indent="1"/>
      <protection/>
    </xf>
    <xf numFmtId="0" fontId="10" fillId="0" borderId="18" xfId="57" applyFont="1" applyFill="1" applyBorder="1" applyAlignment="1" applyProtection="1">
      <alignment horizontal="left" vertical="center" indent="1"/>
      <protection/>
    </xf>
    <xf numFmtId="0" fontId="9" fillId="0" borderId="11" xfId="57" applyFont="1" applyFill="1" applyBorder="1" applyAlignment="1" applyProtection="1">
      <alignment horizontal="left" vertical="center" indent="1"/>
      <protection/>
    </xf>
    <xf numFmtId="0" fontId="8" fillId="0" borderId="12" xfId="57" applyFont="1" applyFill="1" applyBorder="1" applyAlignment="1" applyProtection="1">
      <alignment horizontal="left" indent="1"/>
      <protection/>
    </xf>
    <xf numFmtId="164" fontId="9" fillId="0" borderId="12" xfId="57" applyNumberFormat="1" applyFont="1" applyFill="1" applyBorder="1" applyProtection="1">
      <alignment/>
      <protection/>
    </xf>
    <xf numFmtId="164" fontId="9" fillId="0" borderId="13" xfId="57" applyNumberFormat="1" applyFont="1" applyFill="1" applyBorder="1" applyProtection="1">
      <alignment/>
      <protection/>
    </xf>
    <xf numFmtId="164" fontId="10" fillId="0" borderId="16" xfId="56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4" xfId="56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55" xfId="0" applyFont="1" applyBorder="1" applyAlignment="1">
      <alignment horizontal="justify"/>
    </xf>
    <xf numFmtId="0" fontId="11" fillId="0" borderId="56" xfId="0" applyFont="1" applyBorder="1" applyAlignment="1">
      <alignment horizontal="justify"/>
    </xf>
    <xf numFmtId="0" fontId="11" fillId="0" borderId="57" xfId="0" applyFont="1" applyBorder="1" applyAlignment="1">
      <alignment horizontal="justify"/>
    </xf>
    <xf numFmtId="164" fontId="5" fillId="0" borderId="0" xfId="56" applyNumberFormat="1" applyFont="1" applyFill="1" applyBorder="1" applyAlignment="1" applyProtection="1">
      <alignment horizontal="center" vertical="center"/>
      <protection/>
    </xf>
    <xf numFmtId="164" fontId="6" fillId="0" borderId="10" xfId="56" applyNumberFormat="1" applyFont="1" applyFill="1" applyBorder="1" applyAlignment="1" applyProtection="1">
      <alignment horizontal="left" vertical="center"/>
      <protection/>
    </xf>
    <xf numFmtId="164" fontId="6" fillId="0" borderId="10" xfId="56" applyNumberFormat="1" applyFont="1" applyFill="1" applyBorder="1" applyAlignment="1" applyProtection="1">
      <alignment horizontal="left"/>
      <protection/>
    </xf>
    <xf numFmtId="164" fontId="5" fillId="0" borderId="0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Border="1" applyAlignment="1" applyProtection="1">
      <alignment horizontal="center" textRotation="180" wrapText="1"/>
      <protection/>
    </xf>
    <xf numFmtId="164" fontId="8" fillId="0" borderId="35" xfId="0" applyNumberFormat="1" applyFont="1" applyFill="1" applyBorder="1" applyAlignment="1" applyProtection="1">
      <alignment horizontal="center" vertical="center" wrapText="1"/>
      <protection/>
    </xf>
    <xf numFmtId="164" fontId="8" fillId="0" borderId="11" xfId="0" applyNumberFormat="1" applyFont="1" applyFill="1" applyBorder="1" applyAlignment="1" applyProtection="1">
      <alignment horizontal="center" vertical="center" wrapText="1"/>
      <protection/>
    </xf>
    <xf numFmtId="164" fontId="16" fillId="0" borderId="5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57" applyFont="1" applyFill="1" applyBorder="1" applyAlignment="1" applyProtection="1">
      <alignment horizontal="center" wrapText="1"/>
      <protection/>
    </xf>
    <xf numFmtId="0" fontId="6" fillId="0" borderId="13" xfId="57" applyFont="1" applyFill="1" applyBorder="1" applyAlignment="1" applyProtection="1">
      <alignment horizontal="left" vertical="center" indent="1"/>
      <protection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" xfId="49"/>
    <cellStyle name="Hivatkozott cella" xfId="50"/>
    <cellStyle name="Jegyzet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SEGED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D49"/>
  <sheetViews>
    <sheetView zoomScaleSheetLayoutView="100" workbookViewId="0" topLeftCell="A29">
      <selection activeCell="D36" sqref="D36"/>
    </sheetView>
  </sheetViews>
  <sheetFormatPr defaultColWidth="9.00390625" defaultRowHeight="12.75"/>
  <cols>
    <col min="1" max="1" width="9.50390625" style="1" customWidth="1"/>
    <col min="2" max="2" width="91.625" style="1" customWidth="1"/>
    <col min="3" max="4" width="21.625" style="2" customWidth="1"/>
    <col min="5" max="16384" width="9.375" style="3" customWidth="1"/>
  </cols>
  <sheetData>
    <row r="1" spans="1:4" ht="15.75" customHeight="1">
      <c r="A1" s="182" t="s">
        <v>0</v>
      </c>
      <c r="B1" s="182"/>
      <c r="C1" s="182"/>
      <c r="D1" s="3"/>
    </row>
    <row r="2" spans="1:4" ht="15.75" customHeight="1">
      <c r="A2" s="183" t="s">
        <v>1</v>
      </c>
      <c r="B2" s="183"/>
      <c r="C2" s="4"/>
      <c r="D2" s="4" t="s">
        <v>175</v>
      </c>
    </row>
    <row r="3" spans="1:4" ht="37.5" customHeight="1">
      <c r="A3" s="5" t="s">
        <v>2</v>
      </c>
      <c r="B3" s="6" t="s">
        <v>3</v>
      </c>
      <c r="C3" s="7" t="s">
        <v>176</v>
      </c>
      <c r="D3" s="7" t="s">
        <v>177</v>
      </c>
    </row>
    <row r="4" spans="1:4" s="11" customFormat="1" ht="12" customHeight="1">
      <c r="A4" s="8">
        <v>1</v>
      </c>
      <c r="B4" s="9">
        <v>2</v>
      </c>
      <c r="C4" s="10">
        <v>3</v>
      </c>
      <c r="D4" s="10">
        <v>4</v>
      </c>
    </row>
    <row r="5" spans="1:4" s="15" customFormat="1" ht="12" customHeight="1">
      <c r="A5" s="12" t="s">
        <v>4</v>
      </c>
      <c r="B5" s="13" t="s">
        <v>5</v>
      </c>
      <c r="C5" s="14">
        <f>+C6+C7+C8+C9+C10</f>
        <v>0</v>
      </c>
      <c r="D5" s="14">
        <f>+D6+D7+D8+D9+D10</f>
        <v>0</v>
      </c>
    </row>
    <row r="6" spans="1:4" s="15" customFormat="1" ht="12" customHeight="1">
      <c r="A6" s="16" t="s">
        <v>6</v>
      </c>
      <c r="B6" s="17" t="s">
        <v>7</v>
      </c>
      <c r="C6" s="18"/>
      <c r="D6" s="18"/>
    </row>
    <row r="7" spans="1:4" s="15" customFormat="1" ht="12" customHeight="1">
      <c r="A7" s="19" t="s">
        <v>8</v>
      </c>
      <c r="B7" s="20" t="s">
        <v>9</v>
      </c>
      <c r="C7" s="21"/>
      <c r="D7" s="21"/>
    </row>
    <row r="8" spans="1:4" s="15" customFormat="1" ht="12" customHeight="1">
      <c r="A8" s="19" t="s">
        <v>10</v>
      </c>
      <c r="B8" s="20" t="s">
        <v>11</v>
      </c>
      <c r="C8" s="21"/>
      <c r="D8" s="21"/>
    </row>
    <row r="9" spans="1:4" s="15" customFormat="1" ht="12" customHeight="1">
      <c r="A9" s="19" t="s">
        <v>12</v>
      </c>
      <c r="B9" s="20" t="s">
        <v>13</v>
      </c>
      <c r="C9" s="21"/>
      <c r="D9" s="21"/>
    </row>
    <row r="10" spans="1:4" s="15" customFormat="1" ht="12" customHeight="1">
      <c r="A10" s="19" t="s">
        <v>14</v>
      </c>
      <c r="B10" s="20" t="s">
        <v>15</v>
      </c>
      <c r="C10" s="21"/>
      <c r="D10" s="21"/>
    </row>
    <row r="11" spans="1:4" s="15" customFormat="1" ht="12" customHeight="1">
      <c r="A11" s="12" t="s">
        <v>16</v>
      </c>
      <c r="B11" s="22" t="s">
        <v>17</v>
      </c>
      <c r="C11" s="23">
        <v>1471000</v>
      </c>
      <c r="D11" s="23">
        <v>1908729</v>
      </c>
    </row>
    <row r="12" spans="1:4" s="15" customFormat="1" ht="12" customHeight="1">
      <c r="A12" s="12" t="s">
        <v>18</v>
      </c>
      <c r="B12" s="13" t="s">
        <v>19</v>
      </c>
      <c r="C12" s="23"/>
      <c r="D12" s="23"/>
    </row>
    <row r="13" spans="1:4" s="15" customFormat="1" ht="12" customHeight="1">
      <c r="A13" s="12" t="s">
        <v>20</v>
      </c>
      <c r="B13" s="22" t="s">
        <v>21</v>
      </c>
      <c r="C13" s="23"/>
      <c r="D13" s="23"/>
    </row>
    <row r="14" spans="1:4" s="15" customFormat="1" ht="12" customHeight="1">
      <c r="A14" s="12" t="s">
        <v>22</v>
      </c>
      <c r="B14" s="22" t="s">
        <v>23</v>
      </c>
      <c r="C14" s="23"/>
      <c r="D14" s="23"/>
    </row>
    <row r="15" spans="1:4" s="15" customFormat="1" ht="12" customHeight="1">
      <c r="A15" s="12" t="s">
        <v>24</v>
      </c>
      <c r="B15" s="22" t="s">
        <v>25</v>
      </c>
      <c r="C15" s="23"/>
      <c r="D15" s="23"/>
    </row>
    <row r="16" spans="1:4" s="15" customFormat="1" ht="12" customHeight="1">
      <c r="A16" s="12" t="s">
        <v>26</v>
      </c>
      <c r="B16" s="22" t="s">
        <v>27</v>
      </c>
      <c r="C16" s="23"/>
      <c r="D16" s="23"/>
    </row>
    <row r="17" spans="1:4" s="15" customFormat="1" ht="12" customHeight="1">
      <c r="A17" s="12" t="s">
        <v>28</v>
      </c>
      <c r="B17" s="13" t="s">
        <v>29</v>
      </c>
      <c r="C17" s="14">
        <f>+C5+C11+C12+C13+C14+C15+C16</f>
        <v>1471000</v>
      </c>
      <c r="D17" s="14">
        <f>+D5+D11+D12+D13+D14+D15+D16</f>
        <v>1908729</v>
      </c>
    </row>
    <row r="18" spans="1:4" s="15" customFormat="1" ht="12" customHeight="1">
      <c r="A18" s="12" t="s">
        <v>30</v>
      </c>
      <c r="B18" s="22" t="s">
        <v>31</v>
      </c>
      <c r="C18" s="14">
        <f>SUM(C19:C23)</f>
        <v>0</v>
      </c>
      <c r="D18" s="14">
        <f>SUM(D19:D23)</f>
        <v>840000</v>
      </c>
    </row>
    <row r="19" spans="1:4" s="15" customFormat="1" ht="12" customHeight="1">
      <c r="A19" s="19" t="s">
        <v>32</v>
      </c>
      <c r="B19" s="20" t="s">
        <v>33</v>
      </c>
      <c r="C19" s="21"/>
      <c r="D19" s="21"/>
    </row>
    <row r="20" spans="1:4" s="15" customFormat="1" ht="12" customHeight="1">
      <c r="A20" s="19" t="s">
        <v>34</v>
      </c>
      <c r="B20" s="20" t="s">
        <v>35</v>
      </c>
      <c r="C20" s="21"/>
      <c r="D20" s="21"/>
    </row>
    <row r="21" spans="1:4" s="15" customFormat="1" ht="12" customHeight="1">
      <c r="A21" s="19" t="s">
        <v>36</v>
      </c>
      <c r="B21" s="20" t="s">
        <v>37</v>
      </c>
      <c r="C21" s="21"/>
      <c r="D21" s="21">
        <v>840000</v>
      </c>
    </row>
    <row r="22" spans="1:4" s="15" customFormat="1" ht="12" customHeight="1">
      <c r="A22" s="19" t="s">
        <v>38</v>
      </c>
      <c r="B22" s="20" t="s">
        <v>39</v>
      </c>
      <c r="C22" s="21"/>
      <c r="D22" s="21"/>
    </row>
    <row r="23" spans="1:4" s="15" customFormat="1" ht="12" customHeight="1">
      <c r="A23" s="19" t="s">
        <v>40</v>
      </c>
      <c r="B23" s="20" t="s">
        <v>41</v>
      </c>
      <c r="C23" s="21"/>
      <c r="D23" s="21"/>
    </row>
    <row r="24" spans="1:4" s="15" customFormat="1" ht="13.5" customHeight="1">
      <c r="A24" s="12" t="s">
        <v>42</v>
      </c>
      <c r="B24" s="22" t="s">
        <v>43</v>
      </c>
      <c r="C24" s="23"/>
      <c r="D24" s="23"/>
    </row>
    <row r="25" spans="1:4" s="15" customFormat="1" ht="15.75" customHeight="1">
      <c r="A25" s="12" t="s">
        <v>44</v>
      </c>
      <c r="B25" s="24" t="s">
        <v>45</v>
      </c>
      <c r="C25" s="14">
        <f>+C18+C24</f>
        <v>0</v>
      </c>
      <c r="D25" s="14">
        <f>+D18+D24</f>
        <v>840000</v>
      </c>
    </row>
    <row r="26" spans="1:4" s="15" customFormat="1" ht="16.5" customHeight="1">
      <c r="A26" s="12" t="s">
        <v>46</v>
      </c>
      <c r="B26" s="25" t="s">
        <v>47</v>
      </c>
      <c r="C26" s="14">
        <f>+C17+C25</f>
        <v>1471000</v>
      </c>
      <c r="D26" s="14">
        <f>+D17+D25</f>
        <v>2748729</v>
      </c>
    </row>
    <row r="27" spans="1:4" s="15" customFormat="1" ht="27" customHeight="1">
      <c r="A27" s="26"/>
      <c r="B27" s="27"/>
      <c r="C27" s="28"/>
      <c r="D27" s="28"/>
    </row>
    <row r="28" spans="1:4" ht="16.5" customHeight="1">
      <c r="A28" s="182" t="s">
        <v>48</v>
      </c>
      <c r="B28" s="182"/>
      <c r="C28" s="182"/>
      <c r="D28" s="3"/>
    </row>
    <row r="29" spans="1:4" s="29" customFormat="1" ht="16.5" customHeight="1">
      <c r="A29" s="184" t="s">
        <v>49</v>
      </c>
      <c r="B29" s="184"/>
      <c r="C29" s="4"/>
      <c r="D29" s="4" t="s">
        <v>175</v>
      </c>
    </row>
    <row r="30" spans="1:4" ht="37.5" customHeight="1">
      <c r="A30" s="5" t="s">
        <v>2</v>
      </c>
      <c r="B30" s="6" t="s">
        <v>50</v>
      </c>
      <c r="C30" s="7" t="s">
        <v>176</v>
      </c>
      <c r="D30" s="7" t="s">
        <v>177</v>
      </c>
    </row>
    <row r="31" spans="1:4" s="11" customFormat="1" ht="12" customHeight="1">
      <c r="A31" s="30">
        <v>1</v>
      </c>
      <c r="B31" s="31">
        <v>2</v>
      </c>
      <c r="C31" s="10">
        <v>3</v>
      </c>
      <c r="D31" s="10">
        <v>4</v>
      </c>
    </row>
    <row r="32" spans="1:4" ht="12" customHeight="1">
      <c r="A32" s="32" t="s">
        <v>4</v>
      </c>
      <c r="B32" s="33" t="s">
        <v>51</v>
      </c>
      <c r="C32" s="34">
        <f>SUM(C33:C37)</f>
        <v>1471000</v>
      </c>
      <c r="D32" s="34">
        <f>SUM(D33:D37)</f>
        <v>2748729</v>
      </c>
    </row>
    <row r="33" spans="1:4" ht="12" customHeight="1">
      <c r="A33" s="35" t="s">
        <v>6</v>
      </c>
      <c r="B33" s="36" t="s">
        <v>52</v>
      </c>
      <c r="C33" s="37">
        <v>80000</v>
      </c>
      <c r="D33" s="37">
        <v>80000</v>
      </c>
    </row>
    <row r="34" spans="1:4" ht="12" customHeight="1">
      <c r="A34" s="19" t="s">
        <v>8</v>
      </c>
      <c r="B34" s="38" t="s">
        <v>53</v>
      </c>
      <c r="C34" s="21">
        <v>30000</v>
      </c>
      <c r="D34" s="21">
        <v>30000</v>
      </c>
    </row>
    <row r="35" spans="1:4" ht="12" customHeight="1">
      <c r="A35" s="19" t="s">
        <v>10</v>
      </c>
      <c r="B35" s="38" t="s">
        <v>54</v>
      </c>
      <c r="C35" s="39">
        <v>1361000</v>
      </c>
      <c r="D35" s="39">
        <v>2638729</v>
      </c>
    </row>
    <row r="36" spans="1:4" ht="12" customHeight="1">
      <c r="A36" s="19" t="s">
        <v>12</v>
      </c>
      <c r="B36" s="40" t="s">
        <v>55</v>
      </c>
      <c r="C36" s="39"/>
      <c r="D36" s="39"/>
    </row>
    <row r="37" spans="1:4" ht="12" customHeight="1">
      <c r="A37" s="19" t="s">
        <v>56</v>
      </c>
      <c r="B37" s="41" t="s">
        <v>57</v>
      </c>
      <c r="C37" s="39"/>
      <c r="D37" s="39"/>
    </row>
    <row r="38" spans="1:4" ht="12" customHeight="1">
      <c r="A38" s="12" t="s">
        <v>16</v>
      </c>
      <c r="B38" s="42" t="s">
        <v>58</v>
      </c>
      <c r="C38" s="14">
        <f>+C39+C40+C41</f>
        <v>0</v>
      </c>
      <c r="D38" s="14">
        <f>+D39+D40+D41</f>
        <v>0</v>
      </c>
    </row>
    <row r="39" spans="1:4" ht="12" customHeight="1">
      <c r="A39" s="16" t="s">
        <v>59</v>
      </c>
      <c r="B39" s="38" t="s">
        <v>60</v>
      </c>
      <c r="C39" s="18"/>
      <c r="D39" s="18"/>
    </row>
    <row r="40" spans="1:4" ht="12" customHeight="1">
      <c r="A40" s="16" t="s">
        <v>61</v>
      </c>
      <c r="B40" s="43" t="s">
        <v>62</v>
      </c>
      <c r="C40" s="21"/>
      <c r="D40" s="21"/>
    </row>
    <row r="41" spans="1:4" ht="12" customHeight="1">
      <c r="A41" s="16" t="s">
        <v>63</v>
      </c>
      <c r="B41" s="44" t="s">
        <v>64</v>
      </c>
      <c r="C41" s="45"/>
      <c r="D41" s="45"/>
    </row>
    <row r="42" spans="1:4" ht="12" customHeight="1">
      <c r="A42" s="12" t="s">
        <v>18</v>
      </c>
      <c r="B42" s="13" t="s">
        <v>65</v>
      </c>
      <c r="C42" s="14">
        <f>+C43+C44</f>
        <v>0</v>
      </c>
      <c r="D42" s="14">
        <f>+D43+D44</f>
        <v>0</v>
      </c>
    </row>
    <row r="43" spans="1:4" ht="12" customHeight="1">
      <c r="A43" s="16" t="s">
        <v>66</v>
      </c>
      <c r="B43" s="46" t="s">
        <v>67</v>
      </c>
      <c r="C43" s="18"/>
      <c r="D43" s="18"/>
    </row>
    <row r="44" spans="1:4" ht="12" customHeight="1">
      <c r="A44" s="47" t="s">
        <v>68</v>
      </c>
      <c r="B44" s="43" t="s">
        <v>69</v>
      </c>
      <c r="C44" s="39"/>
      <c r="D44" s="39"/>
    </row>
    <row r="45" spans="1:4" ht="12" customHeight="1">
      <c r="A45" s="12" t="s">
        <v>70</v>
      </c>
      <c r="B45" s="13" t="s">
        <v>71</v>
      </c>
      <c r="C45" s="14">
        <f>+C32+C38+C42</f>
        <v>1471000</v>
      </c>
      <c r="D45" s="14">
        <f>+D32+D38+D42</f>
        <v>2748729</v>
      </c>
    </row>
    <row r="46" spans="1:4" ht="12" customHeight="1">
      <c r="A46" s="12" t="s">
        <v>22</v>
      </c>
      <c r="B46" s="13" t="s">
        <v>72</v>
      </c>
      <c r="C46" s="14">
        <f>+C47+C48</f>
        <v>0</v>
      </c>
      <c r="D46" s="14">
        <f>+D47+D48</f>
        <v>0</v>
      </c>
    </row>
    <row r="47" spans="1:4" ht="12" customHeight="1">
      <c r="A47" s="16" t="s">
        <v>73</v>
      </c>
      <c r="B47" s="46" t="s">
        <v>74</v>
      </c>
      <c r="C47" s="45"/>
      <c r="D47" s="45"/>
    </row>
    <row r="48" spans="1:4" ht="12" customHeight="1">
      <c r="A48" s="48" t="s">
        <v>75</v>
      </c>
      <c r="B48" s="49" t="s">
        <v>76</v>
      </c>
      <c r="C48" s="50"/>
      <c r="D48" s="50"/>
    </row>
    <row r="49" spans="1:4" s="15" customFormat="1" ht="12.75" customHeight="1">
      <c r="A49" s="12" t="s">
        <v>24</v>
      </c>
      <c r="B49" s="51" t="s">
        <v>77</v>
      </c>
      <c r="C49" s="14">
        <f>+C45+C46</f>
        <v>1471000</v>
      </c>
      <c r="D49" s="14">
        <f>+D45+D46</f>
        <v>2748729</v>
      </c>
    </row>
    <row r="50" ht="7.5" customHeight="1"/>
  </sheetData>
  <sheetProtection selectLockedCells="1" selectUnlockedCells="1"/>
  <mergeCells count="4">
    <mergeCell ref="A1:C1"/>
    <mergeCell ref="A2:B2"/>
    <mergeCell ref="A28:C28"/>
    <mergeCell ref="A29:B29"/>
  </mergeCells>
  <printOptions horizontalCentered="1"/>
  <pageMargins left="0.7875" right="0.7875" top="1.4430555555555555" bottom="0.8659722222222223" header="0.7875" footer="0.5118055555555555"/>
  <pageSetup horizontalDpi="300" verticalDpi="300" orientation="portrait" paperSize="9" scale="66" r:id="rId1"/>
  <headerFooter alignWithMargins="0">
    <oddHeader>&amp;C&amp;"Times New Roman CE,Félkövér"&amp;12Örmény Nemzetiségi Önkormányzat
2016. ÉVI KÖLTSÉGVETÉSÉNEK PÉNZÜGYI MÉRLEGE&amp;R&amp;"Times New Roman CE,Félkövér dőlt"&amp;11 1. melléklet a ........./2016. (.......) határozathoz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H31"/>
  <sheetViews>
    <sheetView zoomScaleSheetLayoutView="100" zoomScalePageLayoutView="0" workbookViewId="0" topLeftCell="A2">
      <selection activeCell="G9" sqref="G9"/>
    </sheetView>
  </sheetViews>
  <sheetFormatPr defaultColWidth="9.00390625" defaultRowHeight="12.75"/>
  <cols>
    <col min="1" max="1" width="6.875" style="52" customWidth="1"/>
    <col min="2" max="2" width="55.125" style="53" customWidth="1"/>
    <col min="3" max="4" width="16.375" style="52" customWidth="1"/>
    <col min="5" max="5" width="55.125" style="52" customWidth="1"/>
    <col min="6" max="7" width="16.375" style="52" customWidth="1"/>
    <col min="8" max="8" width="4.875" style="52" customWidth="1"/>
    <col min="9" max="16384" width="9.375" style="52" customWidth="1"/>
  </cols>
  <sheetData>
    <row r="1" spans="2:8" ht="39.75" customHeight="1">
      <c r="B1" s="185" t="s">
        <v>78</v>
      </c>
      <c r="C1" s="185"/>
      <c r="D1" s="185"/>
      <c r="E1" s="185"/>
      <c r="F1" s="185"/>
      <c r="G1" s="185"/>
      <c r="H1" s="186" t="s">
        <v>178</v>
      </c>
    </row>
    <row r="2" spans="6:8" ht="13.5">
      <c r="F2" s="54"/>
      <c r="G2" s="54" t="s">
        <v>179</v>
      </c>
      <c r="H2" s="186"/>
    </row>
    <row r="3" spans="1:8" ht="18" customHeight="1">
      <c r="A3" s="187" t="s">
        <v>2</v>
      </c>
      <c r="B3" s="188" t="s">
        <v>79</v>
      </c>
      <c r="C3" s="188"/>
      <c r="D3" s="188"/>
      <c r="E3" s="187" t="s">
        <v>80</v>
      </c>
      <c r="F3" s="187"/>
      <c r="G3" s="187"/>
      <c r="H3" s="186"/>
    </row>
    <row r="4" spans="1:8" s="57" customFormat="1" ht="35.25" customHeight="1">
      <c r="A4" s="187"/>
      <c r="B4" s="55" t="s">
        <v>81</v>
      </c>
      <c r="C4" s="56" t="s">
        <v>176</v>
      </c>
      <c r="D4" s="56" t="s">
        <v>177</v>
      </c>
      <c r="E4" s="55" t="s">
        <v>81</v>
      </c>
      <c r="F4" s="56" t="s">
        <v>176</v>
      </c>
      <c r="G4" s="56" t="s">
        <v>177</v>
      </c>
      <c r="H4" s="186"/>
    </row>
    <row r="5" spans="1:8" s="61" customFormat="1" ht="12" customHeight="1">
      <c r="A5" s="58">
        <v>1</v>
      </c>
      <c r="B5" s="59">
        <v>2</v>
      </c>
      <c r="C5" s="60" t="s">
        <v>18</v>
      </c>
      <c r="D5" s="60" t="s">
        <v>70</v>
      </c>
      <c r="E5" s="60" t="s">
        <v>22</v>
      </c>
      <c r="F5" s="60" t="s">
        <v>24</v>
      </c>
      <c r="G5" s="60" t="s">
        <v>82</v>
      </c>
      <c r="H5" s="186"/>
    </row>
    <row r="6" spans="1:8" ht="12.75" customHeight="1">
      <c r="A6" s="62" t="s">
        <v>4</v>
      </c>
      <c r="B6" s="63" t="s">
        <v>83</v>
      </c>
      <c r="C6" s="64"/>
      <c r="D6" s="64"/>
      <c r="E6" s="63" t="s">
        <v>84</v>
      </c>
      <c r="F6" s="65">
        <v>80000</v>
      </c>
      <c r="G6" s="65">
        <v>80000</v>
      </c>
      <c r="H6" s="186"/>
    </row>
    <row r="7" spans="1:8" ht="12.75" customHeight="1">
      <c r="A7" s="66" t="s">
        <v>16</v>
      </c>
      <c r="B7" s="67" t="s">
        <v>17</v>
      </c>
      <c r="C7" s="68">
        <v>1471000</v>
      </c>
      <c r="D7" s="68">
        <v>1908729</v>
      </c>
      <c r="E7" s="67" t="s">
        <v>53</v>
      </c>
      <c r="F7" s="69">
        <v>30000</v>
      </c>
      <c r="G7" s="69">
        <v>30000</v>
      </c>
      <c r="H7" s="186"/>
    </row>
    <row r="8" spans="1:8" ht="12.75" customHeight="1">
      <c r="A8" s="66" t="s">
        <v>18</v>
      </c>
      <c r="B8" s="67" t="s">
        <v>85</v>
      </c>
      <c r="C8" s="68"/>
      <c r="D8" s="68"/>
      <c r="E8" s="67" t="s">
        <v>86</v>
      </c>
      <c r="F8" s="69">
        <v>1361000</v>
      </c>
      <c r="G8" s="69">
        <v>2638729</v>
      </c>
      <c r="H8" s="186"/>
    </row>
    <row r="9" spans="1:8" ht="12.75" customHeight="1">
      <c r="A9" s="66" t="s">
        <v>70</v>
      </c>
      <c r="B9" s="67" t="s">
        <v>25</v>
      </c>
      <c r="C9" s="68"/>
      <c r="D9" s="68"/>
      <c r="E9" s="67" t="s">
        <v>55</v>
      </c>
      <c r="F9" s="69"/>
      <c r="G9" s="69"/>
      <c r="H9" s="186"/>
    </row>
    <row r="10" spans="1:8" ht="12.75" customHeight="1">
      <c r="A10" s="66" t="s">
        <v>22</v>
      </c>
      <c r="B10" s="70"/>
      <c r="C10" s="68"/>
      <c r="D10" s="68"/>
      <c r="E10" s="67" t="s">
        <v>57</v>
      </c>
      <c r="F10" s="69"/>
      <c r="G10" s="69"/>
      <c r="H10" s="186"/>
    </row>
    <row r="11" spans="1:8" ht="12.75" customHeight="1">
      <c r="A11" s="66" t="s">
        <v>24</v>
      </c>
      <c r="B11" s="71"/>
      <c r="C11" s="72"/>
      <c r="D11" s="72"/>
      <c r="E11" s="67" t="s">
        <v>87</v>
      </c>
      <c r="F11" s="69"/>
      <c r="G11" s="69"/>
      <c r="H11" s="186"/>
    </row>
    <row r="12" spans="1:8" ht="12.75" customHeight="1">
      <c r="A12" s="66" t="s">
        <v>82</v>
      </c>
      <c r="B12" s="71"/>
      <c r="C12" s="68"/>
      <c r="D12" s="68"/>
      <c r="E12" s="71" t="s">
        <v>88</v>
      </c>
      <c r="F12" s="69"/>
      <c r="G12" s="69"/>
      <c r="H12" s="186"/>
    </row>
    <row r="13" spans="1:8" ht="12.75" customHeight="1">
      <c r="A13" s="66" t="s">
        <v>28</v>
      </c>
      <c r="B13" s="71"/>
      <c r="C13" s="68"/>
      <c r="D13" s="68"/>
      <c r="E13" s="71"/>
      <c r="F13" s="69"/>
      <c r="G13" s="69"/>
      <c r="H13" s="186"/>
    </row>
    <row r="14" spans="1:8" ht="12.75" customHeight="1">
      <c r="A14" s="66" t="s">
        <v>30</v>
      </c>
      <c r="B14" s="73"/>
      <c r="C14" s="72"/>
      <c r="D14" s="72"/>
      <c r="E14" s="71"/>
      <c r="F14" s="69"/>
      <c r="G14" s="69"/>
      <c r="H14" s="186"/>
    </row>
    <row r="15" spans="1:8" ht="12.75" customHeight="1">
      <c r="A15" s="66" t="s">
        <v>42</v>
      </c>
      <c r="B15" s="71"/>
      <c r="C15" s="68"/>
      <c r="D15" s="68"/>
      <c r="E15" s="71"/>
      <c r="F15" s="69"/>
      <c r="G15" s="69"/>
      <c r="H15" s="186"/>
    </row>
    <row r="16" spans="1:8" ht="12.75" customHeight="1">
      <c r="A16" s="66" t="s">
        <v>44</v>
      </c>
      <c r="B16" s="71"/>
      <c r="C16" s="68"/>
      <c r="D16" s="68"/>
      <c r="E16" s="71"/>
      <c r="F16" s="69"/>
      <c r="G16" s="69"/>
      <c r="H16" s="186"/>
    </row>
    <row r="17" spans="1:8" ht="12.75" customHeight="1">
      <c r="A17" s="66" t="s">
        <v>46</v>
      </c>
      <c r="B17" s="74"/>
      <c r="C17" s="75"/>
      <c r="D17" s="75"/>
      <c r="E17" s="71"/>
      <c r="F17" s="76"/>
      <c r="G17" s="76"/>
      <c r="H17" s="186"/>
    </row>
    <row r="18" spans="1:8" ht="15.75" customHeight="1">
      <c r="A18" s="77" t="s">
        <v>89</v>
      </c>
      <c r="B18" s="78" t="s">
        <v>90</v>
      </c>
      <c r="C18" s="79">
        <f>SUM(C6:C17)</f>
        <v>1471000</v>
      </c>
      <c r="D18" s="79">
        <f>SUM(D6:D17)</f>
        <v>1908729</v>
      </c>
      <c r="E18" s="78" t="s">
        <v>91</v>
      </c>
      <c r="F18" s="80">
        <f>SUM(F6:F17)</f>
        <v>1471000</v>
      </c>
      <c r="G18" s="80">
        <f>SUM(G6:G17)</f>
        <v>2748729</v>
      </c>
      <c r="H18" s="186"/>
    </row>
    <row r="19" spans="1:8" ht="12.75" customHeight="1">
      <c r="A19" s="81" t="s">
        <v>92</v>
      </c>
      <c r="B19" s="82" t="s">
        <v>93</v>
      </c>
      <c r="C19" s="83">
        <f>+C20+C21+C22+C23</f>
        <v>0</v>
      </c>
      <c r="D19" s="83">
        <f>+D20+D21+D22+D23</f>
        <v>840000</v>
      </c>
      <c r="E19" s="67" t="s">
        <v>94</v>
      </c>
      <c r="F19" s="84"/>
      <c r="G19" s="84"/>
      <c r="H19" s="186"/>
    </row>
    <row r="20" spans="1:8" ht="12.75" customHeight="1">
      <c r="A20" s="66" t="s">
        <v>95</v>
      </c>
      <c r="B20" s="67" t="s">
        <v>96</v>
      </c>
      <c r="C20" s="68"/>
      <c r="D20" s="68">
        <v>840000</v>
      </c>
      <c r="E20" s="67" t="s">
        <v>97</v>
      </c>
      <c r="F20" s="69"/>
      <c r="G20" s="69"/>
      <c r="H20" s="186"/>
    </row>
    <row r="21" spans="1:8" ht="12.75" customHeight="1">
      <c r="A21" s="66" t="s">
        <v>98</v>
      </c>
      <c r="B21" s="67" t="s">
        <v>99</v>
      </c>
      <c r="C21" s="68"/>
      <c r="D21" s="68"/>
      <c r="E21" s="67" t="s">
        <v>100</v>
      </c>
      <c r="F21" s="69"/>
      <c r="G21" s="69"/>
      <c r="H21" s="186"/>
    </row>
    <row r="22" spans="1:8" ht="12.75" customHeight="1">
      <c r="A22" s="66" t="s">
        <v>101</v>
      </c>
      <c r="B22" s="67" t="s">
        <v>102</v>
      </c>
      <c r="C22" s="68"/>
      <c r="D22" s="68"/>
      <c r="E22" s="67" t="s">
        <v>103</v>
      </c>
      <c r="F22" s="69"/>
      <c r="G22" s="69"/>
      <c r="H22" s="186"/>
    </row>
    <row r="23" spans="1:8" ht="12.75" customHeight="1">
      <c r="A23" s="66" t="s">
        <v>104</v>
      </c>
      <c r="B23" s="67" t="s">
        <v>105</v>
      </c>
      <c r="C23" s="68"/>
      <c r="D23" s="68"/>
      <c r="E23" s="82" t="s">
        <v>106</v>
      </c>
      <c r="F23" s="69"/>
      <c r="G23" s="69"/>
      <c r="H23" s="186"/>
    </row>
    <row r="24" spans="1:8" ht="12.75" customHeight="1">
      <c r="A24" s="66" t="s">
        <v>107</v>
      </c>
      <c r="B24" s="67" t="s">
        <v>108</v>
      </c>
      <c r="C24" s="85">
        <f>+C25+C26</f>
        <v>0</v>
      </c>
      <c r="D24" s="85">
        <f>+D25+D26</f>
        <v>0</v>
      </c>
      <c r="E24" s="67" t="s">
        <v>109</v>
      </c>
      <c r="F24" s="69"/>
      <c r="G24" s="69"/>
      <c r="H24" s="186"/>
    </row>
    <row r="25" spans="1:8" ht="12.75" customHeight="1">
      <c r="A25" s="81" t="s">
        <v>110</v>
      </c>
      <c r="B25" s="82" t="s">
        <v>111</v>
      </c>
      <c r="C25" s="86"/>
      <c r="D25" s="86"/>
      <c r="E25" s="63" t="s">
        <v>112</v>
      </c>
      <c r="F25" s="84"/>
      <c r="G25" s="84"/>
      <c r="H25" s="186"/>
    </row>
    <row r="26" spans="1:8" ht="12.75" customHeight="1">
      <c r="A26" s="66" t="s">
        <v>113</v>
      </c>
      <c r="B26" s="67" t="s">
        <v>114</v>
      </c>
      <c r="C26" s="68"/>
      <c r="D26" s="68"/>
      <c r="E26" s="71"/>
      <c r="F26" s="69"/>
      <c r="G26" s="69"/>
      <c r="H26" s="186"/>
    </row>
    <row r="27" spans="1:8" ht="15.75" customHeight="1">
      <c r="A27" s="77" t="s">
        <v>115</v>
      </c>
      <c r="B27" s="78" t="s">
        <v>116</v>
      </c>
      <c r="C27" s="79">
        <f>+C19+C24</f>
        <v>0</v>
      </c>
      <c r="D27" s="79">
        <f>+D19+D24</f>
        <v>840000</v>
      </c>
      <c r="E27" s="78" t="s">
        <v>117</v>
      </c>
      <c r="F27" s="80">
        <f>SUM(F19:F26)</f>
        <v>0</v>
      </c>
      <c r="G27" s="80">
        <f>SUM(G19:G26)</f>
        <v>0</v>
      </c>
      <c r="H27" s="186"/>
    </row>
    <row r="28" spans="1:8" ht="12.75">
      <c r="A28" s="77" t="s">
        <v>118</v>
      </c>
      <c r="B28" s="87" t="s">
        <v>119</v>
      </c>
      <c r="C28" s="88">
        <f>+C18+C27</f>
        <v>1471000</v>
      </c>
      <c r="D28" s="88">
        <f>+D18+D27</f>
        <v>2748729</v>
      </c>
      <c r="E28" s="87" t="s">
        <v>120</v>
      </c>
      <c r="F28" s="88">
        <f>+F18+F27</f>
        <v>1471000</v>
      </c>
      <c r="G28" s="88">
        <f>+G18+G27</f>
        <v>2748729</v>
      </c>
      <c r="H28" s="186"/>
    </row>
    <row r="29" spans="1:8" ht="12.75">
      <c r="A29" s="77" t="s">
        <v>121</v>
      </c>
      <c r="B29" s="87" t="s">
        <v>122</v>
      </c>
      <c r="C29" s="88" t="s">
        <v>123</v>
      </c>
      <c r="D29" s="88" t="s">
        <v>123</v>
      </c>
      <c r="E29" s="87" t="s">
        <v>124</v>
      </c>
      <c r="F29" s="88" t="str">
        <f>IF(C18-F18&gt;0,C18-F18,"-")</f>
        <v>-</v>
      </c>
      <c r="G29" s="88" t="str">
        <f>IF(D18-G18&gt;0,D18-G18,"-")</f>
        <v>-</v>
      </c>
      <c r="H29" s="186"/>
    </row>
    <row r="30" spans="1:8" ht="12.75">
      <c r="A30" s="77" t="s">
        <v>125</v>
      </c>
      <c r="B30" s="87" t="s">
        <v>126</v>
      </c>
      <c r="C30" s="88" t="s">
        <v>123</v>
      </c>
      <c r="D30" s="88" t="s">
        <v>123</v>
      </c>
      <c r="E30" s="87" t="s">
        <v>127</v>
      </c>
      <c r="F30" s="88" t="str">
        <f>IF(C18+C19-F28&gt;0,C18+C19-F28,"-")</f>
        <v>-</v>
      </c>
      <c r="G30" s="88" t="str">
        <f>IF(D18+D19-G28&gt;0,D18+D19-G28,"-")</f>
        <v>-</v>
      </c>
      <c r="H30" s="186"/>
    </row>
    <row r="31" spans="2:5" ht="18.75" customHeight="1">
      <c r="B31" s="189"/>
      <c r="C31" s="189"/>
      <c r="D31" s="189"/>
      <c r="E31" s="189"/>
    </row>
  </sheetData>
  <sheetProtection selectLockedCells="1" selectUnlockedCells="1"/>
  <mergeCells count="6">
    <mergeCell ref="B1:G1"/>
    <mergeCell ref="H1:H30"/>
    <mergeCell ref="A3:A4"/>
    <mergeCell ref="B3:D3"/>
    <mergeCell ref="E3:G3"/>
    <mergeCell ref="B31:E31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 scale="77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D60"/>
  <sheetViews>
    <sheetView zoomScaleSheetLayoutView="100" zoomScalePageLayoutView="0" workbookViewId="0" topLeftCell="A1">
      <selection activeCell="D43" sqref="D43"/>
    </sheetView>
  </sheetViews>
  <sheetFormatPr defaultColWidth="9.00390625" defaultRowHeight="12.75"/>
  <cols>
    <col min="1" max="1" width="19.50390625" style="89" customWidth="1"/>
    <col min="2" max="2" width="72.00390625" style="90" customWidth="1"/>
    <col min="3" max="4" width="25.00390625" style="91" customWidth="1"/>
    <col min="5" max="16384" width="9.375" style="92" customWidth="1"/>
  </cols>
  <sheetData>
    <row r="1" spans="1:4" s="96" customFormat="1" ht="16.5" customHeight="1">
      <c r="A1" s="93"/>
      <c r="B1" s="94"/>
      <c r="C1" s="95"/>
      <c r="D1" s="95" t="s">
        <v>180</v>
      </c>
    </row>
    <row r="2" spans="1:4" s="100" customFormat="1" ht="21" customHeight="1">
      <c r="A2" s="97" t="s">
        <v>81</v>
      </c>
      <c r="B2" s="98" t="s">
        <v>128</v>
      </c>
      <c r="C2" s="99"/>
      <c r="D2" s="99"/>
    </row>
    <row r="3" spans="1:4" s="100" customFormat="1" ht="15.75">
      <c r="A3" s="101" t="s">
        <v>129</v>
      </c>
      <c r="B3" s="102"/>
      <c r="C3" s="103"/>
      <c r="D3" s="103"/>
    </row>
    <row r="4" spans="1:4" s="106" customFormat="1" ht="15.75" customHeight="1">
      <c r="A4" s="104"/>
      <c r="B4" s="104"/>
      <c r="C4" s="105"/>
      <c r="D4" s="105" t="s">
        <v>181</v>
      </c>
    </row>
    <row r="5" spans="1:4" ht="12.75">
      <c r="A5" s="107" t="s">
        <v>130</v>
      </c>
      <c r="B5" s="108" t="s">
        <v>131</v>
      </c>
      <c r="C5" s="109" t="s">
        <v>132</v>
      </c>
      <c r="D5" s="109" t="s">
        <v>133</v>
      </c>
    </row>
    <row r="6" spans="1:4" s="113" customFormat="1" ht="12.75" customHeight="1">
      <c r="A6" s="110">
        <v>1</v>
      </c>
      <c r="B6" s="111">
        <v>2</v>
      </c>
      <c r="C6" s="112">
        <v>3</v>
      </c>
      <c r="D6" s="112">
        <v>4</v>
      </c>
    </row>
    <row r="7" spans="1:4" s="113" customFormat="1" ht="15.75" customHeight="1">
      <c r="A7" s="114"/>
      <c r="B7" s="115" t="s">
        <v>79</v>
      </c>
      <c r="C7" s="116"/>
      <c r="D7" s="116"/>
    </row>
    <row r="8" spans="1:4" s="113" customFormat="1" ht="12" customHeight="1">
      <c r="A8" s="30" t="s">
        <v>4</v>
      </c>
      <c r="B8" s="13" t="s">
        <v>5</v>
      </c>
      <c r="C8" s="14">
        <f>SUM(C9:C13)</f>
        <v>0</v>
      </c>
      <c r="D8" s="14">
        <f>SUM(D9:D13)</f>
        <v>0</v>
      </c>
    </row>
    <row r="9" spans="1:4" s="119" customFormat="1" ht="12" customHeight="1">
      <c r="A9" s="117" t="s">
        <v>6</v>
      </c>
      <c r="B9" s="118" t="s">
        <v>7</v>
      </c>
      <c r="C9" s="18"/>
      <c r="D9" s="18"/>
    </row>
    <row r="10" spans="1:4" s="122" customFormat="1" ht="12" customHeight="1">
      <c r="A10" s="120" t="s">
        <v>8</v>
      </c>
      <c r="B10" s="121" t="s">
        <v>9</v>
      </c>
      <c r="C10" s="21"/>
      <c r="D10" s="21"/>
    </row>
    <row r="11" spans="1:4" s="122" customFormat="1" ht="12" customHeight="1">
      <c r="A11" s="120" t="s">
        <v>10</v>
      </c>
      <c r="B11" s="121" t="s">
        <v>11</v>
      </c>
      <c r="C11" s="21"/>
      <c r="D11" s="21"/>
    </row>
    <row r="12" spans="1:4" s="122" customFormat="1" ht="12" customHeight="1">
      <c r="A12" s="120" t="s">
        <v>12</v>
      </c>
      <c r="B12" s="121" t="s">
        <v>13</v>
      </c>
      <c r="C12" s="21"/>
      <c r="D12" s="21"/>
    </row>
    <row r="13" spans="1:4" s="122" customFormat="1" ht="12" customHeight="1">
      <c r="A13" s="120" t="s">
        <v>14</v>
      </c>
      <c r="B13" s="121" t="s">
        <v>15</v>
      </c>
      <c r="C13" s="21"/>
      <c r="D13" s="21"/>
    </row>
    <row r="14" spans="1:4" s="119" customFormat="1" ht="12" customHeight="1" thickBot="1">
      <c r="A14" s="123" t="s">
        <v>16</v>
      </c>
      <c r="B14" s="22" t="s">
        <v>17</v>
      </c>
      <c r="C14" s="23">
        <f>C15+C16</f>
        <v>1471000</v>
      </c>
      <c r="D14" s="23">
        <f>D15+D16+D17</f>
        <v>1908729</v>
      </c>
    </row>
    <row r="15" spans="1:4" s="119" customFormat="1" ht="12" customHeight="1">
      <c r="A15" s="120" t="s">
        <v>59</v>
      </c>
      <c r="B15" s="125" t="s">
        <v>134</v>
      </c>
      <c r="C15" s="177">
        <v>391000</v>
      </c>
      <c r="D15" s="177">
        <v>390843</v>
      </c>
    </row>
    <row r="16" spans="1:4" s="119" customFormat="1" ht="12" customHeight="1">
      <c r="A16" s="120" t="s">
        <v>61</v>
      </c>
      <c r="B16" s="20" t="s">
        <v>135</v>
      </c>
      <c r="C16" s="21">
        <v>1080000</v>
      </c>
      <c r="D16" s="21">
        <v>1080000</v>
      </c>
    </row>
    <row r="17" spans="1:4" s="119" customFormat="1" ht="12" customHeight="1" thickBot="1">
      <c r="A17" s="120" t="s">
        <v>63</v>
      </c>
      <c r="B17" s="20" t="s">
        <v>182</v>
      </c>
      <c r="C17" s="178"/>
      <c r="D17" s="178">
        <v>437886</v>
      </c>
    </row>
    <row r="18" spans="1:4" s="122" customFormat="1" ht="12" customHeight="1" thickBot="1">
      <c r="A18" s="30" t="s">
        <v>18</v>
      </c>
      <c r="B18" s="13" t="s">
        <v>19</v>
      </c>
      <c r="C18" s="23"/>
      <c r="D18" s="23"/>
    </row>
    <row r="19" spans="1:4" s="122" customFormat="1" ht="12" customHeight="1">
      <c r="A19" s="30" t="s">
        <v>70</v>
      </c>
      <c r="B19" s="13" t="s">
        <v>85</v>
      </c>
      <c r="C19" s="23"/>
      <c r="D19" s="23"/>
    </row>
    <row r="20" spans="1:4" s="122" customFormat="1" ht="12" customHeight="1">
      <c r="A20" s="30" t="s">
        <v>22</v>
      </c>
      <c r="B20" s="13" t="s">
        <v>23</v>
      </c>
      <c r="C20" s="23"/>
      <c r="D20" s="23"/>
    </row>
    <row r="21" spans="1:4" s="122" customFormat="1" ht="12" customHeight="1">
      <c r="A21" s="30" t="s">
        <v>24</v>
      </c>
      <c r="B21" s="13" t="s">
        <v>25</v>
      </c>
      <c r="C21" s="23"/>
      <c r="D21" s="23"/>
    </row>
    <row r="22" spans="1:4" s="122" customFormat="1" ht="12" customHeight="1">
      <c r="A22" s="30" t="s">
        <v>82</v>
      </c>
      <c r="B22" s="22" t="s">
        <v>27</v>
      </c>
      <c r="C22" s="23"/>
      <c r="D22" s="23"/>
    </row>
    <row r="23" spans="1:4" s="122" customFormat="1" ht="12" customHeight="1">
      <c r="A23" s="30" t="s">
        <v>28</v>
      </c>
      <c r="B23" s="13" t="s">
        <v>136</v>
      </c>
      <c r="C23" s="14">
        <f>+C8+C14+C18+C19+C20+C21+C22</f>
        <v>1471000</v>
      </c>
      <c r="D23" s="14">
        <f>+D8+D14+D18+D19+D20+D21+D22</f>
        <v>1908729</v>
      </c>
    </row>
    <row r="24" spans="1:4" s="122" customFormat="1" ht="12" customHeight="1">
      <c r="A24" s="124" t="s">
        <v>30</v>
      </c>
      <c r="B24" s="22" t="s">
        <v>31</v>
      </c>
      <c r="C24" s="14">
        <f>SUM(C25:C29)</f>
        <v>0</v>
      </c>
      <c r="D24" s="14">
        <f>SUM(D25:D29)</f>
        <v>840000</v>
      </c>
    </row>
    <row r="25" spans="1:4" s="122" customFormat="1" ht="12" customHeight="1">
      <c r="A25" s="120" t="s">
        <v>32</v>
      </c>
      <c r="B25" s="118" t="s">
        <v>33</v>
      </c>
      <c r="C25" s="21"/>
      <c r="D25" s="21"/>
    </row>
    <row r="26" spans="1:4" s="122" customFormat="1" ht="12" customHeight="1">
      <c r="A26" s="120" t="s">
        <v>34</v>
      </c>
      <c r="B26" s="121" t="s">
        <v>35</v>
      </c>
      <c r="C26" s="21"/>
      <c r="D26" s="21"/>
    </row>
    <row r="27" spans="1:4" s="122" customFormat="1" ht="12" customHeight="1">
      <c r="A27" s="120" t="s">
        <v>36</v>
      </c>
      <c r="B27" s="121" t="s">
        <v>37</v>
      </c>
      <c r="C27" s="21"/>
      <c r="D27" s="21">
        <v>840000</v>
      </c>
    </row>
    <row r="28" spans="1:4" s="122" customFormat="1" ht="12" customHeight="1">
      <c r="A28" s="120" t="s">
        <v>38</v>
      </c>
      <c r="B28" s="121" t="s">
        <v>39</v>
      </c>
      <c r="C28" s="21"/>
      <c r="D28" s="21"/>
    </row>
    <row r="29" spans="1:4" s="119" customFormat="1" ht="12" customHeight="1">
      <c r="A29" s="120" t="s">
        <v>40</v>
      </c>
      <c r="B29" s="125" t="s">
        <v>41</v>
      </c>
      <c r="C29" s="21"/>
      <c r="D29" s="21"/>
    </row>
    <row r="30" spans="1:4" s="119" customFormat="1" ht="12" customHeight="1">
      <c r="A30" s="124" t="s">
        <v>42</v>
      </c>
      <c r="B30" s="22" t="s">
        <v>43</v>
      </c>
      <c r="C30" s="23"/>
      <c r="D30" s="23"/>
    </row>
    <row r="31" spans="1:4" s="119" customFormat="1" ht="12" customHeight="1">
      <c r="A31" s="124" t="s">
        <v>44</v>
      </c>
      <c r="B31" s="24" t="s">
        <v>137</v>
      </c>
      <c r="C31" s="14">
        <f>+C24+C30</f>
        <v>0</v>
      </c>
      <c r="D31" s="14">
        <f>+D24+D30</f>
        <v>840000</v>
      </c>
    </row>
    <row r="32" spans="1:4" s="119" customFormat="1" ht="12" customHeight="1">
      <c r="A32" s="126" t="s">
        <v>46</v>
      </c>
      <c r="B32" s="25" t="s">
        <v>138</v>
      </c>
      <c r="C32" s="14">
        <f>+C23+C31</f>
        <v>1471000</v>
      </c>
      <c r="D32" s="14">
        <f>+D23+D31</f>
        <v>2748729</v>
      </c>
    </row>
    <row r="33" spans="1:4" s="122" customFormat="1" ht="15" customHeight="1">
      <c r="A33" s="127"/>
      <c r="B33" s="128"/>
      <c r="C33" s="129"/>
      <c r="D33" s="129"/>
    </row>
    <row r="34" spans="1:4" ht="12.75">
      <c r="A34" s="130"/>
      <c r="B34" s="131"/>
      <c r="C34" s="132"/>
      <c r="D34" s="132"/>
    </row>
    <row r="35" spans="1:4" s="113" customFormat="1" ht="16.5" customHeight="1">
      <c r="A35" s="133"/>
      <c r="B35" s="134" t="s">
        <v>80</v>
      </c>
      <c r="C35" s="135"/>
      <c r="D35" s="135"/>
    </row>
    <row r="36" spans="1:4" s="136" customFormat="1" ht="12" customHeight="1">
      <c r="A36" s="8" t="s">
        <v>4</v>
      </c>
      <c r="B36" s="33" t="s">
        <v>51</v>
      </c>
      <c r="C36" s="34">
        <f>C37+C39+C40</f>
        <v>1471000</v>
      </c>
      <c r="D36" s="34">
        <f>D37+D39+D40+D46</f>
        <v>2748729</v>
      </c>
    </row>
    <row r="37" spans="1:4" ht="12" customHeight="1">
      <c r="A37" s="137" t="s">
        <v>6</v>
      </c>
      <c r="B37" s="36" t="s">
        <v>52</v>
      </c>
      <c r="C37" s="37">
        <f>SUM(C38:C38)</f>
        <v>80000</v>
      </c>
      <c r="D37" s="37">
        <f>SUM(D38:D38)</f>
        <v>80000</v>
      </c>
    </row>
    <row r="38" spans="1:4" ht="12" customHeight="1">
      <c r="A38" s="117" t="s">
        <v>139</v>
      </c>
      <c r="B38" s="138" t="s">
        <v>146</v>
      </c>
      <c r="C38" s="18">
        <v>80000</v>
      </c>
      <c r="D38" s="18">
        <v>80000</v>
      </c>
    </row>
    <row r="39" spans="1:4" ht="12" customHeight="1">
      <c r="A39" s="120" t="s">
        <v>8</v>
      </c>
      <c r="B39" s="38" t="s">
        <v>53</v>
      </c>
      <c r="C39" s="21">
        <v>30000</v>
      </c>
      <c r="D39" s="21">
        <v>30000</v>
      </c>
    </row>
    <row r="40" spans="1:4" ht="12" customHeight="1">
      <c r="A40" s="120" t="s">
        <v>10</v>
      </c>
      <c r="B40" s="38" t="s">
        <v>54</v>
      </c>
      <c r="C40" s="18">
        <f>SUM(C41:C44)</f>
        <v>1361000</v>
      </c>
      <c r="D40" s="18">
        <f>SUM(D41:D44)</f>
        <v>2638729</v>
      </c>
    </row>
    <row r="41" spans="1:4" ht="12" customHeight="1">
      <c r="A41" s="139" t="s">
        <v>140</v>
      </c>
      <c r="B41" s="179" t="s">
        <v>183</v>
      </c>
      <c r="C41" s="39">
        <v>100000</v>
      </c>
      <c r="D41" s="39">
        <v>100000</v>
      </c>
    </row>
    <row r="42" spans="1:4" ht="12" customHeight="1">
      <c r="A42" s="139" t="s">
        <v>141</v>
      </c>
      <c r="B42" s="180" t="s">
        <v>142</v>
      </c>
      <c r="C42" s="39">
        <v>961000</v>
      </c>
      <c r="D42" s="39">
        <v>2238729</v>
      </c>
    </row>
    <row r="43" spans="1:4" ht="12" customHeight="1">
      <c r="A43" s="139" t="s">
        <v>143</v>
      </c>
      <c r="B43" s="180" t="s">
        <v>144</v>
      </c>
      <c r="C43" s="39">
        <v>200000</v>
      </c>
      <c r="D43" s="39">
        <v>200000</v>
      </c>
    </row>
    <row r="44" spans="1:4" ht="12" customHeight="1">
      <c r="A44" s="139" t="s">
        <v>145</v>
      </c>
      <c r="B44" s="181" t="s">
        <v>184</v>
      </c>
      <c r="C44" s="39">
        <v>100000</v>
      </c>
      <c r="D44" s="39">
        <v>100000</v>
      </c>
    </row>
    <row r="45" spans="1:4" ht="12" customHeight="1">
      <c r="A45" s="120" t="s">
        <v>12</v>
      </c>
      <c r="B45" s="40" t="s">
        <v>55</v>
      </c>
      <c r="C45" s="39"/>
      <c r="D45" s="39"/>
    </row>
    <row r="46" spans="1:4" ht="12" customHeight="1">
      <c r="A46" s="120" t="s">
        <v>56</v>
      </c>
      <c r="B46" s="41" t="s">
        <v>57</v>
      </c>
      <c r="C46" s="39"/>
      <c r="D46" s="39"/>
    </row>
    <row r="47" spans="1:4" ht="12" customHeight="1">
      <c r="A47" s="30" t="s">
        <v>16</v>
      </c>
      <c r="B47" s="42" t="s">
        <v>58</v>
      </c>
      <c r="C47" s="14">
        <f>+C48+C49+C50</f>
        <v>0</v>
      </c>
      <c r="D47" s="14">
        <f>+D48+D49+D50</f>
        <v>0</v>
      </c>
    </row>
    <row r="48" spans="1:4" ht="12" customHeight="1">
      <c r="A48" s="117" t="s">
        <v>59</v>
      </c>
      <c r="B48" s="38" t="s">
        <v>60</v>
      </c>
      <c r="C48" s="18"/>
      <c r="D48" s="18"/>
    </row>
    <row r="49" spans="1:4" ht="12" customHeight="1">
      <c r="A49" s="117" t="s">
        <v>63</v>
      </c>
      <c r="B49" s="43" t="s">
        <v>62</v>
      </c>
      <c r="C49" s="21"/>
      <c r="D49" s="21"/>
    </row>
    <row r="50" spans="1:4" ht="12" customHeight="1">
      <c r="A50" s="117" t="s">
        <v>147</v>
      </c>
      <c r="B50" s="44" t="s">
        <v>64</v>
      </c>
      <c r="C50" s="45"/>
      <c r="D50" s="45"/>
    </row>
    <row r="51" spans="1:4" ht="12" customHeight="1">
      <c r="A51" s="30" t="s">
        <v>18</v>
      </c>
      <c r="B51" s="13" t="s">
        <v>87</v>
      </c>
      <c r="C51" s="23"/>
      <c r="D51" s="23"/>
    </row>
    <row r="52" spans="1:4" ht="12" customHeight="1">
      <c r="A52" s="30" t="s">
        <v>70</v>
      </c>
      <c r="B52" s="13" t="s">
        <v>71</v>
      </c>
      <c r="C52" s="14">
        <f>+C36+C47+C51</f>
        <v>1471000</v>
      </c>
      <c r="D52" s="14">
        <f>+D36+D47+D51</f>
        <v>2748729</v>
      </c>
    </row>
    <row r="53" spans="1:4" ht="12" customHeight="1">
      <c r="A53" s="30" t="s">
        <v>22</v>
      </c>
      <c r="B53" s="13" t="s">
        <v>148</v>
      </c>
      <c r="C53" s="14">
        <f>+C54+C55+C56</f>
        <v>0</v>
      </c>
      <c r="D53" s="14">
        <f>+D54+D55+D56</f>
        <v>0</v>
      </c>
    </row>
    <row r="54" spans="1:4" s="136" customFormat="1" ht="12" customHeight="1">
      <c r="A54" s="117" t="s">
        <v>73</v>
      </c>
      <c r="B54" s="46" t="s">
        <v>74</v>
      </c>
      <c r="C54" s="45"/>
      <c r="D54" s="45"/>
    </row>
    <row r="55" spans="1:4" ht="12" customHeight="1">
      <c r="A55" s="117" t="s">
        <v>75</v>
      </c>
      <c r="B55" s="46" t="s">
        <v>76</v>
      </c>
      <c r="C55" s="45"/>
      <c r="D55" s="45"/>
    </row>
    <row r="56" spans="1:4" ht="12" customHeight="1">
      <c r="A56" s="140" t="s">
        <v>149</v>
      </c>
      <c r="B56" s="49" t="s">
        <v>150</v>
      </c>
      <c r="C56" s="50"/>
      <c r="D56" s="50"/>
    </row>
    <row r="57" spans="1:4" ht="15" customHeight="1">
      <c r="A57" s="141" t="s">
        <v>24</v>
      </c>
      <c r="B57" s="142" t="s">
        <v>77</v>
      </c>
      <c r="C57" s="143">
        <f>+C52+C53</f>
        <v>1471000</v>
      </c>
      <c r="D57" s="143">
        <f>+D52+D53</f>
        <v>2748729</v>
      </c>
    </row>
    <row r="59" spans="1:4" ht="15" customHeight="1">
      <c r="A59" s="144" t="s">
        <v>151</v>
      </c>
      <c r="B59" s="145"/>
      <c r="C59" s="146">
        <v>0</v>
      </c>
      <c r="D59" s="146">
        <v>0</v>
      </c>
    </row>
    <row r="60" spans="1:4" ht="14.25" customHeight="1">
      <c r="A60" s="144" t="s">
        <v>152</v>
      </c>
      <c r="B60" s="145"/>
      <c r="C60" s="146">
        <v>0</v>
      </c>
      <c r="D60" s="146">
        <v>0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O27"/>
  <sheetViews>
    <sheetView tabSelected="1" workbookViewId="0" topLeftCell="A4">
      <selection activeCell="S14" sqref="S14"/>
    </sheetView>
  </sheetViews>
  <sheetFormatPr defaultColWidth="9.00390625" defaultRowHeight="12.75"/>
  <cols>
    <col min="1" max="1" width="6.625" style="147" customWidth="1"/>
    <col min="2" max="2" width="31.125" style="148" customWidth="1"/>
    <col min="3" max="4" width="9.00390625" style="148" customWidth="1"/>
    <col min="5" max="5" width="9.50390625" style="148" customWidth="1"/>
    <col min="6" max="6" width="8.875" style="148" customWidth="1"/>
    <col min="7" max="7" width="8.625" style="148" customWidth="1"/>
    <col min="8" max="8" width="8.875" style="148" customWidth="1"/>
    <col min="9" max="9" width="8.125" style="148" customWidth="1"/>
    <col min="10" max="14" width="9.50390625" style="148" customWidth="1"/>
    <col min="15" max="15" width="12.625" style="147" customWidth="1"/>
    <col min="16" max="16384" width="9.375" style="148" customWidth="1"/>
  </cols>
  <sheetData>
    <row r="1" spans="1:15" ht="31.5" customHeight="1">
      <c r="A1" s="190" t="s">
        <v>185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ht="15.75">
      <c r="O2" s="149" t="s">
        <v>186</v>
      </c>
    </row>
    <row r="3" spans="1:15" s="147" customFormat="1" ht="25.5" customHeight="1">
      <c r="A3" s="150" t="s">
        <v>153</v>
      </c>
      <c r="B3" s="151" t="s">
        <v>81</v>
      </c>
      <c r="C3" s="151" t="s">
        <v>154</v>
      </c>
      <c r="D3" s="151" t="s">
        <v>155</v>
      </c>
      <c r="E3" s="151" t="s">
        <v>156</v>
      </c>
      <c r="F3" s="151" t="s">
        <v>157</v>
      </c>
      <c r="G3" s="151" t="s">
        <v>158</v>
      </c>
      <c r="H3" s="151" t="s">
        <v>159</v>
      </c>
      <c r="I3" s="151" t="s">
        <v>160</v>
      </c>
      <c r="J3" s="151" t="s">
        <v>161</v>
      </c>
      <c r="K3" s="151" t="s">
        <v>162</v>
      </c>
      <c r="L3" s="151" t="s">
        <v>163</v>
      </c>
      <c r="M3" s="151" t="s">
        <v>164</v>
      </c>
      <c r="N3" s="151" t="s">
        <v>165</v>
      </c>
      <c r="O3" s="152" t="s">
        <v>166</v>
      </c>
    </row>
    <row r="4" spans="1:15" s="154" customFormat="1" ht="15" customHeight="1">
      <c r="A4" s="153" t="s">
        <v>4</v>
      </c>
      <c r="B4" s="191" t="s">
        <v>79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</row>
    <row r="5" spans="1:15" s="154" customFormat="1" ht="22.5">
      <c r="A5" s="155" t="s">
        <v>16</v>
      </c>
      <c r="B5" s="156" t="s">
        <v>167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8">
        <f aca="true" t="shared" si="0" ref="O5:O26">SUM(C5:N5)</f>
        <v>0</v>
      </c>
    </row>
    <row r="6" spans="1:15" s="163" customFormat="1" ht="22.5">
      <c r="A6" s="159" t="s">
        <v>18</v>
      </c>
      <c r="B6" s="160" t="s">
        <v>168</v>
      </c>
      <c r="C6" s="161">
        <v>195422</v>
      </c>
      <c r="D6" s="161"/>
      <c r="E6" s="161"/>
      <c r="F6" s="161">
        <v>1080000</v>
      </c>
      <c r="G6" s="161">
        <v>218943</v>
      </c>
      <c r="H6" s="161">
        <v>195421</v>
      </c>
      <c r="I6" s="161"/>
      <c r="J6" s="161">
        <v>218943</v>
      </c>
      <c r="K6" s="161"/>
      <c r="L6" s="161"/>
      <c r="M6" s="161"/>
      <c r="N6" s="161"/>
      <c r="O6" s="162">
        <f t="shared" si="0"/>
        <v>1908729</v>
      </c>
    </row>
    <row r="7" spans="1:15" s="163" customFormat="1" ht="22.5">
      <c r="A7" s="159" t="s">
        <v>70</v>
      </c>
      <c r="B7" s="164" t="s">
        <v>169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6">
        <f t="shared" si="0"/>
        <v>0</v>
      </c>
    </row>
    <row r="8" spans="1:15" s="163" customFormat="1" ht="13.5" customHeight="1">
      <c r="A8" s="159" t="s">
        <v>22</v>
      </c>
      <c r="B8" s="167" t="s">
        <v>85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2">
        <f t="shared" si="0"/>
        <v>0</v>
      </c>
    </row>
    <row r="9" spans="1:15" s="163" customFormat="1" ht="13.5" customHeight="1">
      <c r="A9" s="159" t="s">
        <v>24</v>
      </c>
      <c r="B9" s="167" t="s">
        <v>23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2">
        <f t="shared" si="0"/>
        <v>0</v>
      </c>
    </row>
    <row r="10" spans="1:15" s="163" customFormat="1" ht="13.5" customHeight="1">
      <c r="A10" s="159" t="s">
        <v>82</v>
      </c>
      <c r="B10" s="167" t="s">
        <v>25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2">
        <f t="shared" si="0"/>
        <v>0</v>
      </c>
    </row>
    <row r="11" spans="1:15" s="163" customFormat="1" ht="22.5">
      <c r="A11" s="159" t="s">
        <v>28</v>
      </c>
      <c r="B11" s="160" t="s">
        <v>27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2">
        <f t="shared" si="0"/>
        <v>0</v>
      </c>
    </row>
    <row r="12" spans="1:15" s="163" customFormat="1" ht="13.5" customHeight="1">
      <c r="A12" s="159" t="s">
        <v>30</v>
      </c>
      <c r="B12" s="167" t="s">
        <v>170</v>
      </c>
      <c r="C12" s="161"/>
      <c r="D12" s="161"/>
      <c r="E12" s="161"/>
      <c r="F12" s="161"/>
      <c r="G12" s="161"/>
      <c r="H12" s="161">
        <v>840000</v>
      </c>
      <c r="I12" s="161"/>
      <c r="J12" s="161"/>
      <c r="K12" s="161"/>
      <c r="L12" s="161"/>
      <c r="M12" s="161"/>
      <c r="N12" s="161"/>
      <c r="O12" s="162">
        <f t="shared" si="0"/>
        <v>840000</v>
      </c>
    </row>
    <row r="13" spans="1:15" s="154" customFormat="1" ht="15.75" customHeight="1">
      <c r="A13" s="153" t="s">
        <v>42</v>
      </c>
      <c r="B13" s="168" t="s">
        <v>171</v>
      </c>
      <c r="C13" s="169">
        <f aca="true" t="shared" si="1" ref="C13:N13">SUM(C5:C12)</f>
        <v>195422</v>
      </c>
      <c r="D13" s="169">
        <f t="shared" si="1"/>
        <v>0</v>
      </c>
      <c r="E13" s="169">
        <f t="shared" si="1"/>
        <v>0</v>
      </c>
      <c r="F13" s="169">
        <f t="shared" si="1"/>
        <v>1080000</v>
      </c>
      <c r="G13" s="169">
        <f t="shared" si="1"/>
        <v>218943</v>
      </c>
      <c r="H13" s="169">
        <f t="shared" si="1"/>
        <v>1035421</v>
      </c>
      <c r="I13" s="169">
        <f t="shared" si="1"/>
        <v>0</v>
      </c>
      <c r="J13" s="169">
        <f t="shared" si="1"/>
        <v>218943</v>
      </c>
      <c r="K13" s="169">
        <f t="shared" si="1"/>
        <v>0</v>
      </c>
      <c r="L13" s="169">
        <f t="shared" si="1"/>
        <v>0</v>
      </c>
      <c r="M13" s="169">
        <f t="shared" si="1"/>
        <v>0</v>
      </c>
      <c r="N13" s="169">
        <f t="shared" si="1"/>
        <v>0</v>
      </c>
      <c r="O13" s="170">
        <f>SUM(C13:N13)</f>
        <v>2748729</v>
      </c>
    </row>
    <row r="14" spans="1:15" s="154" customFormat="1" ht="15" customHeight="1">
      <c r="A14" s="153" t="s">
        <v>44</v>
      </c>
      <c r="B14" s="191" t="s">
        <v>80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</row>
    <row r="15" spans="1:15" s="163" customFormat="1" ht="13.5" customHeight="1">
      <c r="A15" s="171" t="s">
        <v>46</v>
      </c>
      <c r="B15" s="172" t="s">
        <v>84</v>
      </c>
      <c r="C15" s="165"/>
      <c r="D15" s="165">
        <v>0</v>
      </c>
      <c r="E15" s="165">
        <v>0</v>
      </c>
      <c r="F15" s="165">
        <v>0</v>
      </c>
      <c r="G15" s="165">
        <v>0</v>
      </c>
      <c r="H15" s="165">
        <v>0</v>
      </c>
      <c r="I15" s="165"/>
      <c r="J15" s="165"/>
      <c r="K15" s="165"/>
      <c r="L15" s="165"/>
      <c r="M15" s="165"/>
      <c r="N15" s="165">
        <v>80000</v>
      </c>
      <c r="O15" s="166">
        <f t="shared" si="0"/>
        <v>80000</v>
      </c>
    </row>
    <row r="16" spans="1:15" s="163" customFormat="1" ht="27" customHeight="1">
      <c r="A16" s="159" t="s">
        <v>89</v>
      </c>
      <c r="B16" s="160" t="s">
        <v>53</v>
      </c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>
        <v>30000</v>
      </c>
      <c r="O16" s="162">
        <f t="shared" si="0"/>
        <v>30000</v>
      </c>
    </row>
    <row r="17" spans="1:15" s="163" customFormat="1" ht="13.5" customHeight="1">
      <c r="A17" s="159" t="s">
        <v>92</v>
      </c>
      <c r="B17" s="167" t="s">
        <v>54</v>
      </c>
      <c r="C17" s="161"/>
      <c r="D17" s="161"/>
      <c r="E17" s="161"/>
      <c r="F17" s="161">
        <v>300000</v>
      </c>
      <c r="G17" s="161"/>
      <c r="H17" s="161">
        <v>1520</v>
      </c>
      <c r="I17" s="161">
        <v>95600</v>
      </c>
      <c r="J17" s="161">
        <v>19680</v>
      </c>
      <c r="K17" s="161">
        <v>627</v>
      </c>
      <c r="L17" s="161">
        <v>740434</v>
      </c>
      <c r="M17" s="161">
        <v>740434</v>
      </c>
      <c r="N17" s="161">
        <v>740434</v>
      </c>
      <c r="O17" s="162">
        <f t="shared" si="0"/>
        <v>2638729</v>
      </c>
    </row>
    <row r="18" spans="1:15" s="163" customFormat="1" ht="13.5" customHeight="1">
      <c r="A18" s="159" t="s">
        <v>95</v>
      </c>
      <c r="B18" s="167" t="s">
        <v>55</v>
      </c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2">
        <f t="shared" si="0"/>
        <v>0</v>
      </c>
    </row>
    <row r="19" spans="1:15" s="163" customFormat="1" ht="13.5" customHeight="1">
      <c r="A19" s="159" t="s">
        <v>98</v>
      </c>
      <c r="B19" s="167" t="s">
        <v>57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2">
        <f t="shared" si="0"/>
        <v>0</v>
      </c>
    </row>
    <row r="20" spans="1:15" s="163" customFormat="1" ht="13.5" customHeight="1">
      <c r="A20" s="159" t="s">
        <v>101</v>
      </c>
      <c r="B20" s="167" t="s">
        <v>60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2">
        <f t="shared" si="0"/>
        <v>0</v>
      </c>
    </row>
    <row r="21" spans="1:15" s="163" customFormat="1" ht="15.75">
      <c r="A21" s="159" t="s">
        <v>104</v>
      </c>
      <c r="B21" s="160" t="s">
        <v>62</v>
      </c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2">
        <f t="shared" si="0"/>
        <v>0</v>
      </c>
    </row>
    <row r="22" spans="1:15" s="163" customFormat="1" ht="13.5" customHeight="1">
      <c r="A22" s="159" t="s">
        <v>107</v>
      </c>
      <c r="B22" s="167" t="s">
        <v>64</v>
      </c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2">
        <f t="shared" si="0"/>
        <v>0</v>
      </c>
    </row>
    <row r="23" spans="1:15" s="163" customFormat="1" ht="13.5" customHeight="1">
      <c r="A23" s="159" t="s">
        <v>110</v>
      </c>
      <c r="B23" s="167" t="s">
        <v>87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2"/>
    </row>
    <row r="24" spans="1:15" s="163" customFormat="1" ht="13.5" customHeight="1">
      <c r="A24" s="159" t="s">
        <v>113</v>
      </c>
      <c r="B24" s="167" t="s">
        <v>88</v>
      </c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2"/>
    </row>
    <row r="25" spans="1:15" s="163" customFormat="1" ht="13.5" customHeight="1">
      <c r="A25" s="159" t="s">
        <v>115</v>
      </c>
      <c r="B25" s="167" t="s">
        <v>172</v>
      </c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2">
        <f t="shared" si="0"/>
        <v>0</v>
      </c>
    </row>
    <row r="26" spans="1:15" s="154" customFormat="1" ht="15.75" customHeight="1">
      <c r="A26" s="173" t="s">
        <v>118</v>
      </c>
      <c r="B26" s="168" t="s">
        <v>173</v>
      </c>
      <c r="C26" s="169">
        <f aca="true" t="shared" si="2" ref="C26:N26">SUM(C15:C25)</f>
        <v>0</v>
      </c>
      <c r="D26" s="169">
        <f t="shared" si="2"/>
        <v>0</v>
      </c>
      <c r="E26" s="169">
        <f t="shared" si="2"/>
        <v>0</v>
      </c>
      <c r="F26" s="169">
        <f t="shared" si="2"/>
        <v>300000</v>
      </c>
      <c r="G26" s="169">
        <f t="shared" si="2"/>
        <v>0</v>
      </c>
      <c r="H26" s="169">
        <f t="shared" si="2"/>
        <v>1520</v>
      </c>
      <c r="I26" s="169">
        <f t="shared" si="2"/>
        <v>95600</v>
      </c>
      <c r="J26" s="169">
        <f t="shared" si="2"/>
        <v>19680</v>
      </c>
      <c r="K26" s="169">
        <f t="shared" si="2"/>
        <v>627</v>
      </c>
      <c r="L26" s="169">
        <f t="shared" si="2"/>
        <v>740434</v>
      </c>
      <c r="M26" s="169">
        <f t="shared" si="2"/>
        <v>740434</v>
      </c>
      <c r="N26" s="169">
        <f t="shared" si="2"/>
        <v>850434</v>
      </c>
      <c r="O26" s="170">
        <f t="shared" si="0"/>
        <v>2748729</v>
      </c>
    </row>
    <row r="27" spans="1:15" ht="15.75">
      <c r="A27" s="173" t="s">
        <v>121</v>
      </c>
      <c r="B27" s="174" t="s">
        <v>174</v>
      </c>
      <c r="C27" s="175">
        <f aca="true" t="shared" si="3" ref="C27:O27">C13-C26</f>
        <v>195422</v>
      </c>
      <c r="D27" s="175">
        <f t="shared" si="3"/>
        <v>0</v>
      </c>
      <c r="E27" s="175">
        <f t="shared" si="3"/>
        <v>0</v>
      </c>
      <c r="F27" s="175">
        <f t="shared" si="3"/>
        <v>780000</v>
      </c>
      <c r="G27" s="175">
        <f t="shared" si="3"/>
        <v>218943</v>
      </c>
      <c r="H27" s="175">
        <f t="shared" si="3"/>
        <v>1033901</v>
      </c>
      <c r="I27" s="175">
        <f t="shared" si="3"/>
        <v>-95600</v>
      </c>
      <c r="J27" s="175">
        <f t="shared" si="3"/>
        <v>199263</v>
      </c>
      <c r="K27" s="175">
        <f t="shared" si="3"/>
        <v>-627</v>
      </c>
      <c r="L27" s="175">
        <f t="shared" si="3"/>
        <v>-740434</v>
      </c>
      <c r="M27" s="175">
        <f t="shared" si="3"/>
        <v>-740434</v>
      </c>
      <c r="N27" s="175">
        <f t="shared" si="3"/>
        <v>-850434</v>
      </c>
      <c r="O27" s="176">
        <f t="shared" si="3"/>
        <v>0</v>
      </c>
    </row>
  </sheetData>
  <sheetProtection selectLockedCells="1" selectUnlockedCells="1"/>
  <mergeCells count="3">
    <mergeCell ref="A1:O1"/>
    <mergeCell ref="B4:O4"/>
    <mergeCell ref="B14:O14"/>
  </mergeCells>
  <printOptions horizontalCentered="1"/>
  <pageMargins left="0.7875" right="0.7875" top="1.06875" bottom="0.9840277777777777" header="0.7875" footer="0.5118055555555555"/>
  <pageSetup horizontalDpi="300" verticalDpi="300" orientation="landscape" paperSize="9" scale="90" r:id="rId1"/>
  <headerFooter alignWithMargins="0">
    <oddHeader>&amp;R&amp;"Times New Roman CE,Félkövér dőlt"&amp;11 4. melléklet a ... /2016. (...) határozathoz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Nagy Péter</cp:lastModifiedBy>
  <cp:lastPrinted>2016-08-15T06:30:59Z</cp:lastPrinted>
  <dcterms:modified xsi:type="dcterms:W3CDTF">2016-11-17T08:27:29Z</dcterms:modified>
  <cp:category/>
  <cp:version/>
  <cp:contentType/>
  <cp:contentStatus/>
</cp:coreProperties>
</file>